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521" windowWidth="16755" windowHeight="12915" tabRatio="870" activeTab="1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Таблица" sheetId="11" r:id="rId11"/>
  </sheets>
  <externalReferences>
    <externalReference r:id="rId14"/>
  </externalReferences>
  <definedNames>
    <definedName name="_xlnm.Print_Titles" localSheetId="0">'1 день'!$3:$4</definedName>
    <definedName name="_xlnm.Print_Titles" localSheetId="9">'10 день'!$3:$4</definedName>
    <definedName name="_xlnm.Print_Titles" localSheetId="1">'2 день'!$3:$4</definedName>
    <definedName name="_xlnm.Print_Titles" localSheetId="2">'3 день'!$3:$4</definedName>
    <definedName name="_xlnm.Print_Titles" localSheetId="3">'4 день'!$3:$4</definedName>
    <definedName name="_xlnm.Print_Titles" localSheetId="4">'5 день'!$3:$4</definedName>
    <definedName name="_xlnm.Print_Titles" localSheetId="5">'6 день'!$3:$4</definedName>
    <definedName name="_xlnm.Print_Titles" localSheetId="6">'7 день'!$3:$4</definedName>
    <definedName name="_xlnm.Print_Titles" localSheetId="7">'8 день'!$3:$4</definedName>
    <definedName name="_xlnm.Print_Titles" localSheetId="8">'9 день'!$3:$4</definedName>
  </definedNames>
  <calcPr fullCalcOnLoad="1"/>
</workbook>
</file>

<file path=xl/sharedStrings.xml><?xml version="1.0" encoding="utf-8"?>
<sst xmlns="http://schemas.openxmlformats.org/spreadsheetml/2006/main" count="934" uniqueCount="220">
  <si>
    <t>1 день</t>
  </si>
  <si>
    <t>Наименование блюд</t>
  </si>
  <si>
    <t>Продукты</t>
  </si>
  <si>
    <t>Брутто</t>
  </si>
  <si>
    <t>Нетто</t>
  </si>
  <si>
    <t>Ca</t>
  </si>
  <si>
    <t>Fe</t>
  </si>
  <si>
    <t>B1</t>
  </si>
  <si>
    <t>B2</t>
  </si>
  <si>
    <t>C</t>
  </si>
  <si>
    <t>К-кал</t>
  </si>
  <si>
    <t>Белки</t>
  </si>
  <si>
    <t>Жиры</t>
  </si>
  <si>
    <t>Углеводы</t>
  </si>
  <si>
    <t>Завтрак</t>
  </si>
  <si>
    <t>рис</t>
  </si>
  <si>
    <t>масло сл.</t>
  </si>
  <si>
    <t>сахар</t>
  </si>
  <si>
    <t>молоко</t>
  </si>
  <si>
    <t>II завтрак</t>
  </si>
  <si>
    <t>Ряженка</t>
  </si>
  <si>
    <t>Обед</t>
  </si>
  <si>
    <t>пшено</t>
  </si>
  <si>
    <t>масло рас.</t>
  </si>
  <si>
    <t>лук</t>
  </si>
  <si>
    <t>морковь</t>
  </si>
  <si>
    <t>картофель</t>
  </si>
  <si>
    <t>гречка</t>
  </si>
  <si>
    <t>Хлеб</t>
  </si>
  <si>
    <t>хлеб пшеничный</t>
  </si>
  <si>
    <t>хлеб ржаной</t>
  </si>
  <si>
    <t>Кисель</t>
  </si>
  <si>
    <t>Полдник</t>
  </si>
  <si>
    <t>манка</t>
  </si>
  <si>
    <t>Чай с сахаром</t>
  </si>
  <si>
    <t>чай</t>
  </si>
  <si>
    <t>мясо</t>
  </si>
  <si>
    <t>Итого</t>
  </si>
  <si>
    <t>ряженка</t>
  </si>
  <si>
    <t>2 день</t>
  </si>
  <si>
    <t>сыр</t>
  </si>
  <si>
    <t>Какао</t>
  </si>
  <si>
    <t>капуста</t>
  </si>
  <si>
    <t>мука</t>
  </si>
  <si>
    <t>мясо курицы</t>
  </si>
  <si>
    <t>яйцо</t>
  </si>
  <si>
    <t>1\6</t>
  </si>
  <si>
    <t>свекла</t>
  </si>
  <si>
    <t>Печенье</t>
  </si>
  <si>
    <t>печенье</t>
  </si>
  <si>
    <t>какао</t>
  </si>
  <si>
    <t>3 день</t>
  </si>
  <si>
    <t>пшеничка</t>
  </si>
  <si>
    <t>Сок</t>
  </si>
  <si>
    <t>1\10</t>
  </si>
  <si>
    <t>1\4</t>
  </si>
  <si>
    <t>4 день</t>
  </si>
  <si>
    <t>макароны</t>
  </si>
  <si>
    <t>Кефир</t>
  </si>
  <si>
    <t>кефир</t>
  </si>
  <si>
    <t>горох</t>
  </si>
  <si>
    <t>1\8</t>
  </si>
  <si>
    <t>5 день</t>
  </si>
  <si>
    <t>икра кабачковая</t>
  </si>
  <si>
    <t>6 день</t>
  </si>
  <si>
    <t>хлопья овсяные</t>
  </si>
  <si>
    <t>7 день</t>
  </si>
  <si>
    <t>8 день</t>
  </si>
  <si>
    <t>9 день</t>
  </si>
  <si>
    <t>10 день</t>
  </si>
  <si>
    <t>№</t>
  </si>
  <si>
    <t>Наименование</t>
  </si>
  <si>
    <t>Хлеб пшеничный</t>
  </si>
  <si>
    <t>Хлеб ржаной</t>
  </si>
  <si>
    <t>Мука пшен. в.с.</t>
  </si>
  <si>
    <t>Крупа: перловая</t>
  </si>
  <si>
    <t>Манная</t>
  </si>
  <si>
    <t>Гречневая</t>
  </si>
  <si>
    <t>Рисовая</t>
  </si>
  <si>
    <t>Пшено</t>
  </si>
  <si>
    <t>Геркулес</t>
  </si>
  <si>
    <t>Кр. пшеничная</t>
  </si>
  <si>
    <t>Горох</t>
  </si>
  <si>
    <t>Фасоль</t>
  </si>
  <si>
    <t>Макароны в.с.</t>
  </si>
  <si>
    <t>Сахар - песок</t>
  </si>
  <si>
    <t>Шоколад молочный</t>
  </si>
  <si>
    <t>Повидло</t>
  </si>
  <si>
    <t>Молоко 2,5%</t>
  </si>
  <si>
    <t>Сметана 20%</t>
  </si>
  <si>
    <t>Кефир 3,2%</t>
  </si>
  <si>
    <t>Ряженка 2,5%</t>
  </si>
  <si>
    <t>Молоко сгущенное</t>
  </si>
  <si>
    <t>Масло «Крестьянское»</t>
  </si>
  <si>
    <t>Сыр «Россиийский»</t>
  </si>
  <si>
    <t>Масло подсолнечное</t>
  </si>
  <si>
    <t>Капуста белокочанная</t>
  </si>
  <si>
    <t>Лук зеленый</t>
  </si>
  <si>
    <t>Лук репчатый</t>
  </si>
  <si>
    <t>Морковь кр.</t>
  </si>
  <si>
    <t>Огурцы грунтовые</t>
  </si>
  <si>
    <t>Свекла</t>
  </si>
  <si>
    <t>Томаты грунтовые</t>
  </si>
  <si>
    <t>Картофель</t>
  </si>
  <si>
    <t>Яблоки</t>
  </si>
  <si>
    <t>Апельсин</t>
  </si>
  <si>
    <t>Лимон</t>
  </si>
  <si>
    <t>Мандарин</t>
  </si>
  <si>
    <t>Говядина 1 категории</t>
  </si>
  <si>
    <t>Говядина 2 категории</t>
  </si>
  <si>
    <t>Печень говяжья</t>
  </si>
  <si>
    <t>Колбаса «Докторская»</t>
  </si>
  <si>
    <t>Сосиски говяжьи</t>
  </si>
  <si>
    <t>Сосиски молочные</t>
  </si>
  <si>
    <t>Куры 1 категории</t>
  </si>
  <si>
    <t>Куры 2 категории</t>
  </si>
  <si>
    <t>Яйцо куриное</t>
  </si>
  <si>
    <t>Минтай с/м</t>
  </si>
  <si>
    <t>Горошек зеленый</t>
  </si>
  <si>
    <t>Кабачковая икра</t>
  </si>
  <si>
    <t>Томатная паста</t>
  </si>
  <si>
    <t>Виноградный сок</t>
  </si>
  <si>
    <t>Яблочный сок</t>
  </si>
  <si>
    <t>Творог</t>
  </si>
  <si>
    <t>Крахмал</t>
  </si>
  <si>
    <t>С/х фр.</t>
  </si>
  <si>
    <t>Изюм</t>
  </si>
  <si>
    <t>Чай 0,2</t>
  </si>
  <si>
    <t>Кофе злаковый</t>
  </si>
  <si>
    <t>Дрожжи</t>
  </si>
  <si>
    <t>Соль иодированная</t>
  </si>
  <si>
    <t>Всего</t>
  </si>
  <si>
    <t>с/х фрукты</t>
  </si>
  <si>
    <t>Яйцо (40 гр)</t>
  </si>
  <si>
    <t>1\2</t>
  </si>
  <si>
    <t>кофе злаковый</t>
  </si>
  <si>
    <t>сок яблочный</t>
  </si>
  <si>
    <t>рыба минтай</t>
  </si>
  <si>
    <t>сгущенное молоко</t>
  </si>
  <si>
    <t>повидло</t>
  </si>
  <si>
    <t>зел. горошек</t>
  </si>
  <si>
    <t>сметана</t>
  </si>
  <si>
    <t>томатная паста</t>
  </si>
  <si>
    <t>Бутерброд с маслом</t>
  </si>
  <si>
    <t>Какао с молоком</t>
  </si>
  <si>
    <t>творог</t>
  </si>
  <si>
    <t>кискль</t>
  </si>
  <si>
    <t>Краткое наименование</t>
  </si>
  <si>
    <t>Выход блюда</t>
  </si>
  <si>
    <t>Кофейный напиток с сахаром</t>
  </si>
  <si>
    <t>кисель плодово-ягодный</t>
  </si>
  <si>
    <t>Компот из смеси сухофруктов</t>
  </si>
  <si>
    <t>Соус томатный</t>
  </si>
  <si>
    <t>с 1,5 до 3 лет</t>
  </si>
  <si>
    <t>Яблоко</t>
  </si>
  <si>
    <t>яблоко</t>
  </si>
  <si>
    <t>Плов из курицы</t>
  </si>
  <si>
    <t>томат</t>
  </si>
  <si>
    <t>огурец</t>
  </si>
  <si>
    <t>Гуляш из отварной говядины</t>
  </si>
  <si>
    <t>Бутерброд с маслом и сыром</t>
  </si>
  <si>
    <t>253(2)</t>
  </si>
  <si>
    <t>апельсин</t>
  </si>
  <si>
    <t>лимон</t>
  </si>
  <si>
    <t>Рагу овощное с мясом</t>
  </si>
  <si>
    <t xml:space="preserve">Суп картофельный с зелёным горошком и мясом </t>
  </si>
  <si>
    <t>Каша овсяная "Геркулес" на сгущенном молоке</t>
  </si>
  <si>
    <t>Макаронные изделия отварные</t>
  </si>
  <si>
    <t>Картофель тушеный</t>
  </si>
  <si>
    <t>Суп картофельный с клёцками и мясом курицы</t>
  </si>
  <si>
    <t>Тефтеля из говядины с рисом</t>
  </si>
  <si>
    <t>Кисель из концентрата на плодовых или ягодных экстрактах</t>
  </si>
  <si>
    <t>дрожжи</t>
  </si>
  <si>
    <t>Кулеш молочный</t>
  </si>
  <si>
    <t>Свекольник с мясом и сметаной</t>
  </si>
  <si>
    <t>Кнели рыбные</t>
  </si>
  <si>
    <t>Драчена (омлет)</t>
  </si>
  <si>
    <t>Сельдь тихоокеанская</t>
  </si>
  <si>
    <t>сельдь</t>
  </si>
  <si>
    <t>Картофель отварной с масл</t>
  </si>
  <si>
    <t>Картофель отварной с маслом</t>
  </si>
  <si>
    <t>Каша манная молочная жидкая</t>
  </si>
  <si>
    <t>Каша молочная "Дружба"</t>
  </si>
  <si>
    <t>Жаркое по - домашнему</t>
  </si>
  <si>
    <t>перловка</t>
  </si>
  <si>
    <t>Гречневый плов с мясом курицы</t>
  </si>
  <si>
    <t>Каша пшеничная молочная жидкая</t>
  </si>
  <si>
    <t>Суп картофельный с лапшой домашней и мяосм курицы</t>
  </si>
  <si>
    <t>Гречка на молоке</t>
  </si>
  <si>
    <t>Каша рисовая молочная жидкая</t>
  </si>
  <si>
    <t>Напиток лимонный</t>
  </si>
  <si>
    <t>Каша перловая рассыпчатая</t>
  </si>
  <si>
    <t>Закуска из белокочанной капусты</t>
  </si>
  <si>
    <t>Закуска: Морковь тушеная</t>
  </si>
  <si>
    <t>Закуска: икра кабачковая с раст.маслом</t>
  </si>
  <si>
    <t>Закуска: Икра кабачковая с растительным маслом</t>
  </si>
  <si>
    <t>Закуска: Горошек зеленый отварно</t>
  </si>
  <si>
    <t>Макаронные изделия отварны</t>
  </si>
  <si>
    <t>Картофель в молоке</t>
  </si>
  <si>
    <t>Каша пшеничная на сгущенном молоке</t>
  </si>
  <si>
    <t>Яйцо вареное</t>
  </si>
  <si>
    <t>Закуска из свеклы с рас. м.</t>
  </si>
  <si>
    <t>Ватрушка с творогом</t>
  </si>
  <si>
    <t>Щи из свежей капусты с картофелем мясом</t>
  </si>
  <si>
    <t>Борщ с капустой картофелем мясом</t>
  </si>
  <si>
    <t>Пудинг творожный со сгущенным молоком</t>
  </si>
  <si>
    <t>от 1,5 до 3 лет</t>
  </si>
  <si>
    <t>Закуска:  Горошек зеленый отварной</t>
  </si>
  <si>
    <t>Закуска: лук тушеный</t>
  </si>
  <si>
    <t>Морковь тушеная с масл</t>
  </si>
  <si>
    <t xml:space="preserve">Суп картофельный с бобовыми (горох) и мясом </t>
  </si>
  <si>
    <t>Пирожок печеный с повидлом</t>
  </si>
  <si>
    <t>Молоко кипяченое</t>
  </si>
  <si>
    <t>Суп картофельный с гренками и мясом</t>
  </si>
  <si>
    <t>Кофейный напиток с молоком</t>
  </si>
  <si>
    <t>Лапшевник молочный</t>
  </si>
  <si>
    <t>Запеканка из творога со сгущенным молоком</t>
  </si>
  <si>
    <t>Вареники ленивые со сметанной подливой</t>
  </si>
  <si>
    <t>сумма за</t>
  </si>
  <si>
    <t>втрака: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</si>
</sst>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u val="single"/>
      <sz val="11"/>
      <color indexed="62"/>
      <name val="Times New Roman"/>
      <family val="1"/>
    </font>
    <font>
      <u val="single"/>
      <sz val="11"/>
      <color indexed="18"/>
      <name val="Calibri"/>
      <family val="2"/>
    </font>
    <font>
      <u val="single"/>
      <sz val="11"/>
      <color indexed="56"/>
      <name val="Calibri"/>
      <family val="2"/>
    </font>
    <font>
      <b/>
      <u val="single"/>
      <sz val="11"/>
      <color indexed="62"/>
      <name val="Calibri"/>
      <family val="2"/>
    </font>
    <font>
      <b/>
      <u val="single"/>
      <sz val="11"/>
      <color indexed="18"/>
      <name val="Times New Roman"/>
      <family val="1"/>
    </font>
    <font>
      <b/>
      <u val="single"/>
      <sz val="11"/>
      <color indexed="2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3" tint="-0.4999699890613556"/>
      <name val="Times New Roman"/>
      <family val="1"/>
    </font>
    <font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u val="single"/>
      <sz val="11"/>
      <color theme="4" tint="-0.24997000396251678"/>
      <name val="Times New Roman"/>
      <family val="1"/>
    </font>
    <font>
      <u val="single"/>
      <sz val="11"/>
      <color theme="3" tint="-0.24997000396251678"/>
      <name val="Calibri"/>
      <family val="2"/>
    </font>
    <font>
      <u val="single"/>
      <sz val="11"/>
      <color rgb="FF002060"/>
      <name val="Calibri"/>
      <family val="2"/>
    </font>
    <font>
      <b/>
      <u val="single"/>
      <sz val="11"/>
      <color theme="4" tint="-0.24997000396251678"/>
      <name val="Calibri"/>
      <family val="2"/>
    </font>
    <font>
      <b/>
      <u val="single"/>
      <sz val="11"/>
      <color theme="3" tint="-0.24997000396251678"/>
      <name val="Times New Roman"/>
      <family val="1"/>
    </font>
    <font>
      <b/>
      <u val="single"/>
      <sz val="11"/>
      <color theme="8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horizontal="left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right" vertical="top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0" fontId="50" fillId="0" borderId="13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50" fillId="0" borderId="12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top" wrapText="1"/>
    </xf>
    <xf numFmtId="0" fontId="50" fillId="0" borderId="16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top" wrapText="1"/>
    </xf>
    <xf numFmtId="0" fontId="35" fillId="0" borderId="10" xfId="42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5" fillId="0" borderId="18" xfId="42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wrapText="1"/>
    </xf>
    <xf numFmtId="0" fontId="35" fillId="0" borderId="18" xfId="42" applyFill="1" applyBorder="1" applyAlignment="1" applyProtection="1">
      <alignment vertical="top" wrapText="1"/>
      <protection/>
    </xf>
    <xf numFmtId="0" fontId="53" fillId="0" borderId="10" xfId="0" applyFont="1" applyFill="1" applyBorder="1" applyAlignment="1">
      <alignment wrapText="1"/>
    </xf>
    <xf numFmtId="0" fontId="52" fillId="0" borderId="14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5" fillId="0" borderId="18" xfId="42" applyFill="1" applyBorder="1" applyAlignment="1" applyProtection="1">
      <alignment horizontal="center" vertical="top" wrapText="1"/>
      <protection/>
    </xf>
    <xf numFmtId="0" fontId="49" fillId="0" borderId="18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35" fillId="0" borderId="10" xfId="42" applyFill="1" applyBorder="1" applyAlignment="1" applyProtection="1">
      <alignment horizontal="center" vertical="top" wrapText="1"/>
      <protection/>
    </xf>
    <xf numFmtId="0" fontId="35" fillId="0" borderId="19" xfId="42" applyFill="1" applyBorder="1" applyAlignment="1" applyProtection="1">
      <alignment vertical="top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5" fillId="0" borderId="11" xfId="42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35" fillId="0" borderId="19" xfId="42" applyFill="1" applyBorder="1" applyAlignment="1" applyProtection="1">
      <alignment horizontal="center" vertical="top" wrapText="1"/>
      <protection/>
    </xf>
    <xf numFmtId="0" fontId="49" fillId="0" borderId="18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35" fillId="0" borderId="18" xfId="42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center" wrapText="1"/>
    </xf>
    <xf numFmtId="0" fontId="35" fillId="0" borderId="10" xfId="42" applyFill="1" applyBorder="1" applyAlignment="1" applyProtection="1">
      <alignment vertical="top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left" vertical="top" wrapText="1"/>
    </xf>
    <xf numFmtId="0" fontId="35" fillId="0" borderId="18" xfId="42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35" fillId="0" borderId="18" xfId="42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35" fillId="0" borderId="11" xfId="42" applyFill="1" applyBorder="1" applyAlignment="1" applyProtection="1">
      <alignment horizontal="center" vertical="top" wrapText="1"/>
      <protection/>
    </xf>
    <xf numFmtId="0" fontId="49" fillId="0" borderId="11" xfId="0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35" fillId="0" borderId="11" xfId="42" applyFill="1" applyBorder="1" applyAlignment="1" applyProtection="1">
      <alignment horizontal="center" vertical="top" wrapText="1"/>
      <protection/>
    </xf>
    <xf numFmtId="0" fontId="35" fillId="0" borderId="19" xfId="42" applyFill="1" applyBorder="1" applyAlignment="1" applyProtection="1">
      <alignment horizontal="center" vertical="top" wrapText="1"/>
      <protection/>
    </xf>
    <xf numFmtId="0" fontId="35" fillId="0" borderId="18" xfId="42" applyFill="1" applyBorder="1" applyAlignment="1" applyProtection="1">
      <alignment horizontal="center" vertical="top" wrapText="1"/>
      <protection/>
    </xf>
    <xf numFmtId="0" fontId="49" fillId="0" borderId="18" xfId="0" applyFont="1" applyFill="1" applyBorder="1" applyAlignment="1">
      <alignment horizontal="center" vertical="top" wrapText="1"/>
    </xf>
    <xf numFmtId="0" fontId="35" fillId="0" borderId="11" xfId="42" applyFill="1" applyBorder="1" applyAlignment="1" applyProtection="1">
      <alignment horizontal="center" vertical="top"/>
      <protection/>
    </xf>
    <xf numFmtId="0" fontId="35" fillId="0" borderId="19" xfId="42" applyFill="1" applyBorder="1" applyAlignment="1" applyProtection="1">
      <alignment horizontal="center" vertical="top"/>
      <protection/>
    </xf>
    <xf numFmtId="0" fontId="49" fillId="0" borderId="11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center" vertical="top"/>
    </xf>
    <xf numFmtId="0" fontId="56" fillId="0" borderId="19" xfId="0" applyFont="1" applyFill="1" applyBorder="1" applyAlignment="1">
      <alignment horizontal="center" vertical="top"/>
    </xf>
    <xf numFmtId="0" fontId="56" fillId="0" borderId="18" xfId="0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horizontal="center" vertical="top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35" fillId="0" borderId="11" xfId="42" applyFill="1" applyBorder="1" applyAlignment="1" applyProtection="1">
      <alignment horizontal="center" vertical="center"/>
      <protection/>
    </xf>
    <xf numFmtId="0" fontId="35" fillId="0" borderId="18" xfId="42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35" fillId="0" borderId="18" xfId="42" applyFill="1" applyBorder="1" applyAlignment="1" applyProtection="1">
      <alignment horizontal="center" vertical="top"/>
      <protection/>
    </xf>
    <xf numFmtId="0" fontId="58" fillId="0" borderId="11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/>
    </xf>
    <xf numFmtId="0" fontId="59" fillId="0" borderId="19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wrapText="1"/>
    </xf>
    <xf numFmtId="0" fontId="57" fillId="0" borderId="19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vertical="top" wrapText="1"/>
    </xf>
    <xf numFmtId="0" fontId="49" fillId="0" borderId="19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top"/>
    </xf>
    <xf numFmtId="0" fontId="35" fillId="0" borderId="11" xfId="42" applyFill="1" applyBorder="1" applyAlignment="1" applyProtection="1">
      <alignment horizontal="center" vertical="center" wrapText="1"/>
      <protection/>
    </xf>
    <xf numFmtId="0" fontId="35" fillId="0" borderId="18" xfId="42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35" fillId="0" borderId="10" xfId="42" applyFill="1" applyBorder="1" applyAlignment="1" applyProtection="1">
      <alignment horizontal="center" vertical="top"/>
      <protection/>
    </xf>
    <xf numFmtId="0" fontId="49" fillId="0" borderId="18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3%2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"/>
      <sheetName val="СВОДНАЯ"/>
    </sheetNames>
    <sheetDataSet>
      <sheetData sheetId="8">
        <row r="3">
          <cell r="F3" t="str">
            <v>Энергетическая ценность (Ккал)</v>
          </cell>
          <cell r="G3" t="str">
            <v>Пищевые вещества (г)</v>
          </cell>
          <cell r="J3" t="str">
            <v>Минеральные вещества и витамины</v>
          </cell>
          <cell r="O3" t="str">
            <v>№ рецептуры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432%20&#1084;.docx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253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\86%20&#1084;.jpg" TargetMode="Externa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1.doc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17.docx" TargetMode="External" /><Relationship Id="rId7" Type="http://schemas.openxmlformats.org/officeDocument/2006/relationships/hyperlink" Target="&#1058;&#1077;&#1093;.%20&#1082;&#1072;&#1088;&#1090;&#1099;%20&#1076;&#1086;&#1082;\146%20&#1084;.doc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2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79.doc" TargetMode="External" /><Relationship Id="rId4" Type="http://schemas.openxmlformats.org/officeDocument/2006/relationships/hyperlink" Target="&#1058;&#1077;&#1093;.%20&#1082;&#1072;&#1088;&#1090;&#1099;%20&#1076;&#1086;&#1082;\131.doc" TargetMode="External" /><Relationship Id="rId5" Type="http://schemas.openxmlformats.org/officeDocument/2006/relationships/hyperlink" Target="&#1058;&#1077;&#1093;.%20&#1082;&#1072;&#1088;&#1090;&#1099;%20&#1076;&#1086;&#1082;\274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216.doc" TargetMode="External" /><Relationship Id="rId8" Type="http://schemas.openxmlformats.org/officeDocument/2006/relationships/hyperlink" Target="&#1058;&#1077;&#1093;.%20&#1082;&#1072;&#1088;&#1090;&#1099;%20&#1076;&#1086;&#1082;\432%20&#1084;.docx" TargetMode="External" /><Relationship Id="rId9" Type="http://schemas.openxmlformats.org/officeDocument/2006/relationships/hyperlink" Target="&#1058;&#1077;&#1093;.%20&#1082;&#1072;&#1088;&#1090;&#1099;\57%20&#1084;.jpg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268.doc" TargetMode="External" /><Relationship Id="rId3" Type="http://schemas.openxmlformats.org/officeDocument/2006/relationships/hyperlink" Target="&#1058;&#1077;&#1093;.%20&#1082;&#1072;&#1088;&#1090;&#1099;%20&#1076;&#1086;&#1082;\230.doc" TargetMode="External" /><Relationship Id="rId4" Type="http://schemas.openxmlformats.org/officeDocument/2006/relationships/hyperlink" Target="&#1058;&#1077;&#1093;.%20&#1082;&#1072;&#1088;&#1090;&#1099;%20&#1076;&#1086;&#1082;\432%20&#1084;.docx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274.doc" TargetMode="External" /><Relationship Id="rId4" Type="http://schemas.openxmlformats.org/officeDocument/2006/relationships/hyperlink" Target="&#1058;&#1077;&#1093;.%20&#1082;&#1072;&#1088;&#1090;&#1099;%20&#1076;&#1086;&#1082;\207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64.doc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268.doc" TargetMode="External" /><Relationship Id="rId3" Type="http://schemas.openxmlformats.org/officeDocument/2006/relationships/hyperlink" Target="&#1058;&#1077;&#1093;.%20&#1082;&#1072;&#1088;&#1090;&#1099;%20&#1076;&#1086;&#1082;\432%20&#1084;.docx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74.doc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12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99%20&#1084;.docx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3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81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216.doc" TargetMode="External" /><Relationship Id="rId7" Type="http://schemas.openxmlformats.org/officeDocument/2006/relationships/hyperlink" Target="&#1058;&#1077;&#1093;.%20&#1082;&#1072;&#1088;&#1090;&#1099;%20&#1076;&#1086;&#1082;\131.doc" TargetMode="External" /><Relationship Id="rId8" Type="http://schemas.openxmlformats.org/officeDocument/2006/relationships/hyperlink" Target="&#1058;&#1077;&#1093;.%20&#1082;&#1072;&#1088;&#1090;&#1099;%20&#1076;&#1086;&#1082;\432%20&#1084;.docx" TargetMode="External" /><Relationship Id="rId9" Type="http://schemas.openxmlformats.org/officeDocument/2006/relationships/hyperlink" Target="&#1058;&#1077;&#1093;.%20&#1082;&#1072;&#1088;&#1090;&#1099;%20&#1076;&#1086;&#1082;\32%20&#1084;.docx" TargetMode="External" /><Relationship Id="rId1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253.doc" TargetMode="External" /><Relationship Id="rId3" Type="http://schemas.openxmlformats.org/officeDocument/2006/relationships/hyperlink" Target="&#1058;&#1077;&#1093;.%20&#1082;&#1072;&#1088;&#1090;&#1099;%20&#1076;&#1086;&#1082;\57.doc" TargetMode="External" /><Relationship Id="rId4" Type="http://schemas.openxmlformats.org/officeDocument/2006/relationships/hyperlink" Target="&#1058;&#1077;&#1093;.%20&#1082;&#1072;&#1088;&#1090;&#1099;%20&#1076;&#1086;&#1082;\432%20&#1084;.docx" TargetMode="External" /><Relationship Id="rId5" Type="http://schemas.openxmlformats.org/officeDocument/2006/relationships/hyperlink" Target="&#1058;&#1077;&#1093;.%20&#1082;&#1072;&#1088;&#1090;&#1099;%20&#1076;&#1086;&#1082;\72.doc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8" sqref="Q18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3" t="s">
        <v>0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">
        <v>148</v>
      </c>
      <c r="F3" s="167" t="str">
        <f>'[1]9 день'!F3:F4</f>
        <v>Энергетическая ценность (Ккал)</v>
      </c>
      <c r="G3" s="167" t="str">
        <f>'[1]9 день'!G3:I3</f>
        <v>Пищевые вещества (г)</v>
      </c>
      <c r="H3" s="167"/>
      <c r="I3" s="167"/>
      <c r="J3" s="167" t="str">
        <f>'[1]9 день'!J3:N3</f>
        <v>Минеральные вещества и витамины</v>
      </c>
      <c r="K3" s="167"/>
      <c r="L3" s="167"/>
      <c r="M3" s="167"/>
      <c r="N3" s="167"/>
      <c r="O3" s="167" t="str">
        <f>'[1]9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67"/>
    </row>
    <row r="5" spans="1:15" ht="15">
      <c r="A5" s="25" t="s">
        <v>14</v>
      </c>
      <c r="B5" s="22"/>
      <c r="C5" s="22"/>
      <c r="D5" s="22"/>
      <c r="E5" s="22"/>
      <c r="F5" s="22"/>
      <c r="G5" s="22"/>
      <c r="H5" s="22"/>
      <c r="I5" s="26"/>
      <c r="J5" s="22"/>
      <c r="K5" s="22"/>
      <c r="L5" s="22"/>
      <c r="M5" s="22"/>
      <c r="N5" s="22"/>
      <c r="O5" s="27"/>
    </row>
    <row r="6" spans="1:15" ht="15">
      <c r="A6" s="163" t="s">
        <v>173</v>
      </c>
      <c r="B6" s="18" t="s">
        <v>22</v>
      </c>
      <c r="C6" s="42">
        <v>15</v>
      </c>
      <c r="D6" s="42">
        <v>15</v>
      </c>
      <c r="E6" s="168">
        <v>150</v>
      </c>
      <c r="F6" s="78">
        <f>$D$6*Таблица!D9</f>
        <v>52.2</v>
      </c>
      <c r="G6" s="126">
        <f>$D$6*Таблица!E9</f>
        <v>1.725</v>
      </c>
      <c r="H6" s="126">
        <f>$D$6*Таблица!F9</f>
        <v>0.495</v>
      </c>
      <c r="I6" s="126">
        <f>$D$6*Таблица!G9</f>
        <v>9.975000000000001</v>
      </c>
      <c r="J6" s="126">
        <f>$D$6*Таблица!H9</f>
        <v>4.050000000000001</v>
      </c>
      <c r="K6" s="126">
        <f>$D$6*Таблица!I9</f>
        <v>1.05</v>
      </c>
      <c r="L6" s="126">
        <f>$D$6*Таблица!J9</f>
        <v>0.093</v>
      </c>
      <c r="M6" s="126">
        <f>$D$6*Таблица!K9</f>
        <v>0.006</v>
      </c>
      <c r="N6" s="126">
        <f>$D$6*Таблица!L9</f>
        <v>0</v>
      </c>
      <c r="O6" s="169">
        <v>181</v>
      </c>
    </row>
    <row r="7" spans="1:15" ht="15">
      <c r="A7" s="163"/>
      <c r="B7" s="18" t="s">
        <v>16</v>
      </c>
      <c r="C7" s="42">
        <v>2</v>
      </c>
      <c r="D7" s="42">
        <v>2</v>
      </c>
      <c r="E7" s="168"/>
      <c r="F7" s="42">
        <f>$D$7*Таблица!D24</f>
        <v>14.68</v>
      </c>
      <c r="G7" s="42">
        <f>$D$7*Таблица!E24</f>
        <v>0.008</v>
      </c>
      <c r="H7" s="42">
        <f>$D$7*Таблица!F24</f>
        <v>1.57</v>
      </c>
      <c r="I7" s="42">
        <f>$D$7*Таблица!G24</f>
        <v>0.01</v>
      </c>
      <c r="J7" s="42">
        <f>$D$7*Таблица!H24</f>
        <v>0.48</v>
      </c>
      <c r="K7" s="42">
        <f>$D$7*Таблица!I24</f>
        <v>0.04</v>
      </c>
      <c r="L7" s="42">
        <f>$D$7*Таблица!J24</f>
        <v>0.002</v>
      </c>
      <c r="M7" s="42">
        <f>$D$7*Таблица!K24</f>
        <v>0.002</v>
      </c>
      <c r="N7" s="28">
        <f>$D$7*Таблица!L24</f>
        <v>0</v>
      </c>
      <c r="O7" s="170"/>
    </row>
    <row r="8" spans="1:15" ht="15">
      <c r="A8" s="163"/>
      <c r="B8" s="18" t="s">
        <v>17</v>
      </c>
      <c r="C8" s="42">
        <v>3</v>
      </c>
      <c r="D8" s="42">
        <v>3</v>
      </c>
      <c r="E8" s="168"/>
      <c r="F8" s="42">
        <f>$D$8*Таблица!D15</f>
        <v>11.370000000000001</v>
      </c>
      <c r="G8" s="42">
        <f>$D$8*Таблица!E15</f>
        <v>0</v>
      </c>
      <c r="H8" s="42">
        <f>$D$8*Таблица!F15</f>
        <v>0</v>
      </c>
      <c r="I8" s="42">
        <f>$D$8*Таблица!G15</f>
        <v>2.9939999999999998</v>
      </c>
      <c r="J8" s="42">
        <f>$D$8*Таблица!H15</f>
        <v>0.06</v>
      </c>
      <c r="K8" s="42">
        <f>$D$8*Таблица!I15</f>
        <v>0.09</v>
      </c>
      <c r="L8" s="42">
        <f>$D$8*Таблица!J15</f>
        <v>0</v>
      </c>
      <c r="M8" s="42">
        <f>$D$8*Таблица!K15</f>
        <v>0</v>
      </c>
      <c r="N8" s="42">
        <f>$D$8*Таблица!L15</f>
        <v>0</v>
      </c>
      <c r="O8" s="170"/>
    </row>
    <row r="9" spans="1:15" ht="15">
      <c r="A9" s="163"/>
      <c r="B9" s="18" t="s">
        <v>18</v>
      </c>
      <c r="C9" s="42">
        <v>120</v>
      </c>
      <c r="D9" s="42">
        <v>120</v>
      </c>
      <c r="E9" s="168"/>
      <c r="F9" s="42">
        <f>$D$9*Таблица!D19</f>
        <v>62.400000000000006</v>
      </c>
      <c r="G9" s="42">
        <f>$D$9*Таблица!E19</f>
        <v>3.36</v>
      </c>
      <c r="H9" s="42">
        <f>$D$9*Таблица!F19</f>
        <v>3</v>
      </c>
      <c r="I9" s="42">
        <f>$D$9*Таблица!G19</f>
        <v>5.64</v>
      </c>
      <c r="J9" s="42">
        <f>$D$9*Таблица!H19</f>
        <v>145.2</v>
      </c>
      <c r="K9" s="42">
        <f>$D$9*Таблица!I19</f>
        <v>0.12</v>
      </c>
      <c r="L9" s="42">
        <f>$D$9*Таблица!J19</f>
        <v>0.036</v>
      </c>
      <c r="M9" s="42">
        <f>$D$9*Таблица!K19</f>
        <v>0.156</v>
      </c>
      <c r="N9" s="42">
        <f>$D$9*Таблица!L19</f>
        <v>0.12</v>
      </c>
      <c r="O9" s="171"/>
    </row>
    <row r="10" spans="1:15" ht="30">
      <c r="A10" s="163" t="s">
        <v>143</v>
      </c>
      <c r="B10" s="18" t="s">
        <v>29</v>
      </c>
      <c r="C10" s="42">
        <v>10</v>
      </c>
      <c r="D10" s="42">
        <v>10</v>
      </c>
      <c r="E10" s="93">
        <v>10</v>
      </c>
      <c r="F10" s="42">
        <f>$D$10*Таблица!D2</f>
        <v>26.200000000000003</v>
      </c>
      <c r="G10" s="42">
        <f>$D$10*Таблица!E2</f>
        <v>0.77</v>
      </c>
      <c r="H10" s="42">
        <f>$D$10*Таблица!F2</f>
        <v>0.3</v>
      </c>
      <c r="I10" s="42">
        <f>$D$10*Таблица!G2</f>
        <v>4.98</v>
      </c>
      <c r="J10" s="42">
        <f>$D$10*Таблица!H2</f>
        <v>2</v>
      </c>
      <c r="K10" s="42">
        <f>$D$10*Таблица!I2</f>
        <v>0.09</v>
      </c>
      <c r="L10" s="42">
        <f>$D$10*Таблица!J2</f>
        <v>0.011000000000000001</v>
      </c>
      <c r="M10" s="42">
        <f>$D$10*Таблица!K2</f>
        <v>0.008</v>
      </c>
      <c r="N10" s="28">
        <f>$D$10*Таблица!L2</f>
        <v>0</v>
      </c>
      <c r="O10" s="169">
        <v>1</v>
      </c>
    </row>
    <row r="11" spans="1:15" ht="15">
      <c r="A11" s="163"/>
      <c r="B11" s="18" t="s">
        <v>16</v>
      </c>
      <c r="C11" s="42">
        <v>3</v>
      </c>
      <c r="D11" s="42">
        <v>3</v>
      </c>
      <c r="E11" s="93">
        <v>3</v>
      </c>
      <c r="F11" s="42">
        <f>$D$11*Таблица!D24</f>
        <v>22.02</v>
      </c>
      <c r="G11" s="42">
        <f>$D$11*Таблица!E24</f>
        <v>0.012</v>
      </c>
      <c r="H11" s="42">
        <f>$D$11*Таблица!F24</f>
        <v>2.355</v>
      </c>
      <c r="I11" s="42">
        <f>$D$11*Таблица!G24</f>
        <v>0.015</v>
      </c>
      <c r="J11" s="42">
        <f>$D$11*Таблица!H24</f>
        <v>0.72</v>
      </c>
      <c r="K11" s="42">
        <f>$D$11*Таблица!I24</f>
        <v>0.06</v>
      </c>
      <c r="L11" s="42">
        <f>$D$11*Таблица!J24</f>
        <v>0.003</v>
      </c>
      <c r="M11" s="42">
        <f>$D$11*Таблица!K24</f>
        <v>0.003</v>
      </c>
      <c r="N11" s="28">
        <f>$D$11*Таблица!L24</f>
        <v>0</v>
      </c>
      <c r="O11" s="171"/>
    </row>
    <row r="12" spans="1:15" ht="30" customHeight="1">
      <c r="A12" s="175" t="s">
        <v>214</v>
      </c>
      <c r="B12" s="18" t="s">
        <v>135</v>
      </c>
      <c r="C12" s="42">
        <v>1.5</v>
      </c>
      <c r="D12" s="42">
        <v>1.5</v>
      </c>
      <c r="E12" s="164">
        <v>150</v>
      </c>
      <c r="F12" s="42">
        <f>$D$12*Таблица!D62</f>
        <v>0</v>
      </c>
      <c r="G12" s="42">
        <f>$D$12*Таблица!E62</f>
        <v>0</v>
      </c>
      <c r="H12" s="42">
        <f>$D$12*Таблица!F62</f>
        <v>0</v>
      </c>
      <c r="I12" s="42">
        <f>$D$12*Таблица!G62</f>
        <v>0</v>
      </c>
      <c r="J12" s="42">
        <f>$D$12*Таблица!H62</f>
        <v>0.735</v>
      </c>
      <c r="K12" s="42">
        <f>$D$12*Таблица!I62</f>
        <v>0.0045000000000000005</v>
      </c>
      <c r="L12" s="42">
        <f>$D$12*Таблица!J62</f>
        <v>0.00030000000000000003</v>
      </c>
      <c r="M12" s="42">
        <f>$D$12*Таблица!K62</f>
        <v>0.0009</v>
      </c>
      <c r="N12" s="28">
        <f>$D$12*Таблица!L62</f>
        <v>0.003</v>
      </c>
      <c r="O12" s="173">
        <v>262</v>
      </c>
    </row>
    <row r="13" spans="1:15" ht="15.75" customHeight="1">
      <c r="A13" s="177"/>
      <c r="B13" s="18" t="s">
        <v>17</v>
      </c>
      <c r="C13" s="68">
        <v>8</v>
      </c>
      <c r="D13" s="68">
        <v>8</v>
      </c>
      <c r="E13" s="165"/>
      <c r="F13" s="79">
        <f>$D$13*Таблица!D15</f>
        <v>30.32</v>
      </c>
      <c r="G13" s="79">
        <f>$D$13*Таблица!E15</f>
        <v>0</v>
      </c>
      <c r="H13" s="79">
        <f>$D$13*Таблица!F15</f>
        <v>0</v>
      </c>
      <c r="I13" s="79">
        <f>$D$13*Таблица!G15</f>
        <v>7.984</v>
      </c>
      <c r="J13" s="79">
        <f>$D$13*Таблица!H15</f>
        <v>0.16</v>
      </c>
      <c r="K13" s="79">
        <f>$D$13*Таблица!I15</f>
        <v>0.24</v>
      </c>
      <c r="L13" s="79">
        <f>$D$13*Таблица!J15</f>
        <v>0</v>
      </c>
      <c r="M13" s="79">
        <f>$D$13*Таблица!K15</f>
        <v>0</v>
      </c>
      <c r="N13" s="28">
        <f>$D$13*Таблица!L15</f>
        <v>0</v>
      </c>
      <c r="O13" s="174"/>
    </row>
    <row r="14" spans="1:15" ht="15">
      <c r="A14" s="177"/>
      <c r="B14" s="18" t="s">
        <v>18</v>
      </c>
      <c r="C14" s="42">
        <v>100</v>
      </c>
      <c r="D14" s="42">
        <v>100</v>
      </c>
      <c r="E14" s="165"/>
      <c r="F14" s="79">
        <f>$D$14*Таблица!D19</f>
        <v>52</v>
      </c>
      <c r="G14" s="79">
        <f>$D$14*Таблица!E19</f>
        <v>2.8000000000000003</v>
      </c>
      <c r="H14" s="79">
        <f>$D$14*Таблица!F19</f>
        <v>2.5</v>
      </c>
      <c r="I14" s="79">
        <f>$D$14*Таблица!G19</f>
        <v>4.7</v>
      </c>
      <c r="J14" s="79">
        <f>$D$14*Таблица!H19</f>
        <v>121</v>
      </c>
      <c r="K14" s="79">
        <f>$D$14*Таблица!I19</f>
        <v>0.1</v>
      </c>
      <c r="L14" s="79">
        <f>$D$14*Таблица!J19</f>
        <v>0.03</v>
      </c>
      <c r="M14" s="79">
        <f>$D$14*Таблица!K19</f>
        <v>0.13</v>
      </c>
      <c r="N14" s="28">
        <f>$D$14*Таблица!L19</f>
        <v>0.1</v>
      </c>
      <c r="O14" s="174"/>
    </row>
    <row r="15" spans="1:15" s="15" customFormat="1" ht="14.25">
      <c r="A15" s="29" t="s">
        <v>37</v>
      </c>
      <c r="B15" s="21"/>
      <c r="C15" s="30"/>
      <c r="D15" s="30"/>
      <c r="E15" s="23">
        <f aca="true" t="shared" si="0" ref="E15:N15">SUM(E6:E14)</f>
        <v>313</v>
      </c>
      <c r="F15" s="31">
        <f t="shared" si="0"/>
        <v>271.19000000000005</v>
      </c>
      <c r="G15" s="31">
        <f t="shared" si="0"/>
        <v>8.674999999999999</v>
      </c>
      <c r="H15" s="31">
        <f t="shared" si="0"/>
        <v>10.219999999999999</v>
      </c>
      <c r="I15" s="31">
        <f t="shared" si="0"/>
        <v>36.298</v>
      </c>
      <c r="J15" s="31">
        <f t="shared" si="0"/>
        <v>274.405</v>
      </c>
      <c r="K15" s="31">
        <f t="shared" si="0"/>
        <v>1.7945000000000004</v>
      </c>
      <c r="L15" s="31">
        <f t="shared" si="0"/>
        <v>0.1753</v>
      </c>
      <c r="M15" s="31">
        <f t="shared" si="0"/>
        <v>0.30590000000000006</v>
      </c>
      <c r="N15" s="32">
        <f t="shared" si="0"/>
        <v>0.223</v>
      </c>
      <c r="O15" s="21"/>
    </row>
    <row r="16" spans="1:15" ht="15">
      <c r="A16" s="25" t="s">
        <v>19</v>
      </c>
      <c r="B16" s="22"/>
      <c r="C16" s="22"/>
      <c r="D16" s="22"/>
      <c r="E16" s="22"/>
      <c r="F16" s="22"/>
      <c r="G16" s="22"/>
      <c r="H16" s="22"/>
      <c r="I16" s="26"/>
      <c r="J16" s="22"/>
      <c r="K16" s="22"/>
      <c r="L16" s="22"/>
      <c r="M16" s="22"/>
      <c r="N16" s="22"/>
      <c r="O16" s="27"/>
    </row>
    <row r="17" spans="1:15" ht="15">
      <c r="A17" s="45" t="s">
        <v>58</v>
      </c>
      <c r="B17" s="18" t="s">
        <v>59</v>
      </c>
      <c r="C17" s="42">
        <v>100</v>
      </c>
      <c r="D17" s="42">
        <v>100</v>
      </c>
      <c r="E17" s="44">
        <v>100</v>
      </c>
      <c r="F17" s="79">
        <f>$D$17*Таблица!D21</f>
        <v>56.00000000000001</v>
      </c>
      <c r="G17" s="42">
        <f>$D$17*Таблица!E21</f>
        <v>2.8000000000000003</v>
      </c>
      <c r="H17" s="79">
        <f>$D$17*Таблица!F21</f>
        <v>3.2</v>
      </c>
      <c r="I17" s="79">
        <f>$D$17*Таблица!G21</f>
        <v>4.1000000000000005</v>
      </c>
      <c r="J17" s="79">
        <f>$D$17*Таблица!H21</f>
        <v>120</v>
      </c>
      <c r="K17" s="79">
        <f>$D$17*Таблица!I21</f>
        <v>0.1</v>
      </c>
      <c r="L17" s="79">
        <f>$D$17*Таблица!J21</f>
        <v>0.03</v>
      </c>
      <c r="M17" s="79">
        <f>$D$17*Таблица!K21</f>
        <v>0.16999999999999998</v>
      </c>
      <c r="N17" s="79">
        <f>$D$17*Таблица!L21</f>
        <v>0.7000000000000001</v>
      </c>
      <c r="O17" s="76">
        <v>253</v>
      </c>
    </row>
    <row r="18" spans="1:15" s="15" customFormat="1" ht="15" thickBot="1">
      <c r="A18" s="29" t="s">
        <v>37</v>
      </c>
      <c r="B18" s="21"/>
      <c r="C18" s="30"/>
      <c r="D18" s="30"/>
      <c r="E18" s="160">
        <f>E17</f>
        <v>100</v>
      </c>
      <c r="F18" s="31">
        <f aca="true" t="shared" si="1" ref="F18:N18">SUM(F17)</f>
        <v>56.00000000000001</v>
      </c>
      <c r="G18" s="31">
        <f t="shared" si="1"/>
        <v>2.8000000000000003</v>
      </c>
      <c r="H18" s="31">
        <f t="shared" si="1"/>
        <v>3.2</v>
      </c>
      <c r="I18" s="31">
        <f t="shared" si="1"/>
        <v>4.1000000000000005</v>
      </c>
      <c r="J18" s="31">
        <f t="shared" si="1"/>
        <v>120</v>
      </c>
      <c r="K18" s="31">
        <f t="shared" si="1"/>
        <v>0.1</v>
      </c>
      <c r="L18" s="31">
        <f t="shared" si="1"/>
        <v>0.03</v>
      </c>
      <c r="M18" s="31">
        <f t="shared" si="1"/>
        <v>0.16999999999999998</v>
      </c>
      <c r="N18" s="32">
        <f t="shared" si="1"/>
        <v>0.7000000000000001</v>
      </c>
      <c r="O18" s="21"/>
    </row>
    <row r="19" spans="1:15" ht="15.75" customHeight="1" thickBot="1">
      <c r="A19" s="25" t="s">
        <v>21</v>
      </c>
      <c r="B19" s="22"/>
      <c r="C19" s="22" t="s">
        <v>218</v>
      </c>
      <c r="D19" s="22" t="s">
        <v>219</v>
      </c>
      <c r="E19" s="161">
        <f>E15+E18</f>
        <v>413</v>
      </c>
      <c r="F19" s="22"/>
      <c r="G19" s="22"/>
      <c r="H19" s="22"/>
      <c r="I19" s="26"/>
      <c r="J19" s="22"/>
      <c r="K19" s="22"/>
      <c r="L19" s="22"/>
      <c r="M19" s="22"/>
      <c r="N19" s="22"/>
      <c r="O19" s="27"/>
    </row>
    <row r="20" spans="1:15" ht="45.75" customHeight="1">
      <c r="A20" s="175" t="s">
        <v>195</v>
      </c>
      <c r="B20" s="37" t="s">
        <v>63</v>
      </c>
      <c r="C20" s="42">
        <v>30</v>
      </c>
      <c r="D20" s="42">
        <v>30</v>
      </c>
      <c r="E20" s="183">
        <v>30</v>
      </c>
      <c r="F20" s="79">
        <f>$D$20*Таблица!D50</f>
        <v>16.5</v>
      </c>
      <c r="G20" s="126">
        <f>$D$20*Таблица!E50</f>
        <v>0.24</v>
      </c>
      <c r="H20" s="126">
        <f>$D$20*Таблица!F50</f>
        <v>1.2</v>
      </c>
      <c r="I20" s="126">
        <f>$D$20*Таблица!G50</f>
        <v>1.2899999999999998</v>
      </c>
      <c r="J20" s="126">
        <f>$D$20*Таблица!H50</f>
        <v>13.2</v>
      </c>
      <c r="K20" s="126">
        <f>$D$20*Таблица!I50</f>
        <v>2.6999999999999997</v>
      </c>
      <c r="L20" s="126">
        <f>$D$20*Таблица!J50</f>
        <v>0.15</v>
      </c>
      <c r="M20" s="126">
        <f>$D$20*Таблица!K50</f>
        <v>0.015</v>
      </c>
      <c r="N20" s="126">
        <f>$D$20*Таблица!L50</f>
        <v>6</v>
      </c>
      <c r="O20" s="185">
        <v>6</v>
      </c>
    </row>
    <row r="21" spans="1:15" ht="15.75" customHeight="1">
      <c r="A21" s="176"/>
      <c r="B21" s="37" t="s">
        <v>23</v>
      </c>
      <c r="C21" s="126">
        <v>1</v>
      </c>
      <c r="D21" s="126">
        <v>1</v>
      </c>
      <c r="E21" s="184"/>
      <c r="F21" s="126">
        <f>$D$21*Таблица!D26</f>
        <v>8.99</v>
      </c>
      <c r="G21" s="126">
        <f>$D$21*Таблица!E26</f>
        <v>0</v>
      </c>
      <c r="H21" s="126">
        <f>$D$21*Таблица!F26</f>
        <v>0.999</v>
      </c>
      <c r="I21" s="126">
        <f>$D$21*Таблица!G26</f>
        <v>0</v>
      </c>
      <c r="J21" s="126">
        <f>$D$21*Таблица!H26</f>
        <v>0</v>
      </c>
      <c r="K21" s="126">
        <f>$D$21*Таблица!I26</f>
        <v>0</v>
      </c>
      <c r="L21" s="126">
        <f>$D$21*Таблица!J26</f>
        <v>0</v>
      </c>
      <c r="M21" s="126">
        <f>$D$21*Таблица!K26</f>
        <v>0</v>
      </c>
      <c r="N21" s="126">
        <f>$D$21*Таблица!L26</f>
        <v>0</v>
      </c>
      <c r="O21" s="186"/>
    </row>
    <row r="22" spans="1:15" ht="15">
      <c r="A22" s="163" t="s">
        <v>203</v>
      </c>
      <c r="B22" s="18" t="s">
        <v>42</v>
      </c>
      <c r="C22" s="42">
        <v>40</v>
      </c>
      <c r="D22" s="42">
        <v>40</v>
      </c>
      <c r="E22" s="168">
        <v>150</v>
      </c>
      <c r="F22" s="79">
        <f>$D$22*Таблица!D27</f>
        <v>10.8</v>
      </c>
      <c r="G22" s="126">
        <f>$D$22*Таблица!E27</f>
        <v>0.72</v>
      </c>
      <c r="H22" s="126">
        <f>$D$22*Таблица!F27</f>
        <v>0.04</v>
      </c>
      <c r="I22" s="126">
        <f>$D$22*Таблица!G27</f>
        <v>1.88</v>
      </c>
      <c r="J22" s="126">
        <f>$D$22*Таблица!H27</f>
        <v>19.2</v>
      </c>
      <c r="K22" s="126">
        <f>$D$22*Таблица!I27</f>
        <v>0.4</v>
      </c>
      <c r="L22" s="126">
        <f>$D$22*Таблица!J27</f>
        <v>0.023999999999999997</v>
      </c>
      <c r="M22" s="126">
        <f>$D$22*Таблица!K27</f>
        <v>0.02</v>
      </c>
      <c r="N22" s="126">
        <f>$D$22*Таблица!L27</f>
        <v>20</v>
      </c>
      <c r="O22" s="169">
        <v>49</v>
      </c>
    </row>
    <row r="23" spans="1:15" ht="15">
      <c r="A23" s="163"/>
      <c r="B23" s="18" t="s">
        <v>16</v>
      </c>
      <c r="C23" s="42">
        <v>3</v>
      </c>
      <c r="D23" s="42">
        <v>3</v>
      </c>
      <c r="E23" s="168"/>
      <c r="F23" s="42">
        <f>$D$23*Таблица!D24</f>
        <v>22.02</v>
      </c>
      <c r="G23" s="42">
        <f>$D$23*Таблица!E24</f>
        <v>0.012</v>
      </c>
      <c r="H23" s="42">
        <f>$D$23*Таблица!F24</f>
        <v>2.355</v>
      </c>
      <c r="I23" s="42">
        <f>$D$23*Таблица!G24</f>
        <v>0.015</v>
      </c>
      <c r="J23" s="42">
        <f>$D$23*Таблица!H24</f>
        <v>0.72</v>
      </c>
      <c r="K23" s="42">
        <f>$D$23*Таблица!I24</f>
        <v>0.06</v>
      </c>
      <c r="L23" s="42">
        <f>$D$23*Таблица!J24</f>
        <v>0.003</v>
      </c>
      <c r="M23" s="42">
        <f>$D$23*Таблица!K24</f>
        <v>0.003</v>
      </c>
      <c r="N23" s="28">
        <f>$D$23*Таблица!L24</f>
        <v>0</v>
      </c>
      <c r="O23" s="170"/>
    </row>
    <row r="24" spans="1:15" ht="15">
      <c r="A24" s="163"/>
      <c r="B24" s="18" t="s">
        <v>23</v>
      </c>
      <c r="C24" s="42">
        <v>3</v>
      </c>
      <c r="D24" s="42">
        <v>3</v>
      </c>
      <c r="E24" s="168"/>
      <c r="F24" s="42">
        <f>$D$24*Таблица!D26</f>
        <v>26.97</v>
      </c>
      <c r="G24" s="42">
        <f>$D$24*Таблица!E26</f>
        <v>0</v>
      </c>
      <c r="H24" s="42">
        <f>$D$24*Таблица!F26</f>
        <v>2.997</v>
      </c>
      <c r="I24" s="42">
        <f>$D$24*Таблица!G26</f>
        <v>0</v>
      </c>
      <c r="J24" s="42">
        <f>$D$24*Таблица!H26</f>
        <v>0</v>
      </c>
      <c r="K24" s="42">
        <f>$D$24*Таблица!I26</f>
        <v>0</v>
      </c>
      <c r="L24" s="42">
        <f>$D$24*Таблица!J26</f>
        <v>0</v>
      </c>
      <c r="M24" s="42">
        <f>$D$24*Таблица!K26</f>
        <v>0</v>
      </c>
      <c r="N24" s="28">
        <f>$D$24*Таблица!L26</f>
        <v>0</v>
      </c>
      <c r="O24" s="170"/>
    </row>
    <row r="25" spans="1:15" ht="15">
      <c r="A25" s="163"/>
      <c r="B25" s="18" t="s">
        <v>24</v>
      </c>
      <c r="C25" s="42">
        <v>10</v>
      </c>
      <c r="D25" s="42">
        <v>10</v>
      </c>
      <c r="E25" s="168"/>
      <c r="F25" s="42">
        <f>$D$25*Таблица!D29</f>
        <v>4.1</v>
      </c>
      <c r="G25" s="42">
        <f>$D$25*Таблица!E29</f>
        <v>0.14</v>
      </c>
      <c r="H25" s="42">
        <f>$D$25*Таблица!F29</f>
        <v>0</v>
      </c>
      <c r="I25" s="42">
        <f>$D$25*Таблица!G29</f>
        <v>0.9099999999999999</v>
      </c>
      <c r="J25" s="42">
        <f>$D$25*Таблица!H29</f>
        <v>3.1</v>
      </c>
      <c r="K25" s="42">
        <f>$D$25*Таблица!I29</f>
        <v>0.08</v>
      </c>
      <c r="L25" s="42">
        <f>$D$25*Таблица!J29</f>
        <v>0.005</v>
      </c>
      <c r="M25" s="42">
        <f>$D$25*Таблица!K29</f>
        <v>0.002</v>
      </c>
      <c r="N25" s="28">
        <f>$D$25*Таблица!L29</f>
        <v>1</v>
      </c>
      <c r="O25" s="170"/>
    </row>
    <row r="26" spans="1:15" ht="15">
      <c r="A26" s="163"/>
      <c r="B26" s="18" t="s">
        <v>25</v>
      </c>
      <c r="C26" s="42">
        <v>10</v>
      </c>
      <c r="D26" s="42">
        <v>10</v>
      </c>
      <c r="E26" s="168"/>
      <c r="F26" s="42">
        <f>$D$26*Таблица!D30</f>
        <v>3.4000000000000004</v>
      </c>
      <c r="G26" s="42">
        <f>$D$26*Таблица!E30</f>
        <v>0.13</v>
      </c>
      <c r="H26" s="42">
        <f>$D$26*Таблица!F30</f>
        <v>0.01</v>
      </c>
      <c r="I26" s="42">
        <f>$D$26*Таблица!G30</f>
        <v>0.8400000000000001</v>
      </c>
      <c r="J26" s="42">
        <f>$D$26*Таблица!H30</f>
        <v>5.1</v>
      </c>
      <c r="K26" s="42">
        <f>$D$26*Таблица!I30</f>
        <v>0.12</v>
      </c>
      <c r="L26" s="42">
        <f>$D$26*Таблица!J30</f>
        <v>0.005999999999999999</v>
      </c>
      <c r="M26" s="42">
        <f>$D$26*Таблица!K30</f>
        <v>0.007</v>
      </c>
      <c r="N26" s="28">
        <f>$D$26*Таблица!L30</f>
        <v>0.5</v>
      </c>
      <c r="O26" s="170"/>
    </row>
    <row r="27" spans="1:15" ht="15">
      <c r="A27" s="163"/>
      <c r="B27" s="18" t="s">
        <v>141</v>
      </c>
      <c r="C27" s="133">
        <v>6</v>
      </c>
      <c r="D27" s="133">
        <v>6</v>
      </c>
      <c r="E27" s="168"/>
      <c r="F27" s="133">
        <f>$D$27*Таблица!D20</f>
        <v>12.36</v>
      </c>
      <c r="G27" s="133">
        <f>$D$27*Таблица!E20</f>
        <v>0.168</v>
      </c>
      <c r="H27" s="133">
        <f>$D$27*Таблица!F20</f>
        <v>1.2000000000000002</v>
      </c>
      <c r="I27" s="133">
        <f>$D$27*Таблица!G20</f>
        <v>0.192</v>
      </c>
      <c r="J27" s="133">
        <f>$D$27*Таблица!H20</f>
        <v>10.8</v>
      </c>
      <c r="K27" s="133">
        <f>$D$27*Таблица!I20</f>
        <v>0.012</v>
      </c>
      <c r="L27" s="133">
        <f>$D$27*Таблица!J20</f>
        <v>0.0036</v>
      </c>
      <c r="M27" s="133">
        <f>$D$27*Таблица!K20</f>
        <v>0.012</v>
      </c>
      <c r="N27" s="133">
        <f>$D$27*Таблица!L20</f>
        <v>0.06</v>
      </c>
      <c r="O27" s="170"/>
    </row>
    <row r="28" spans="1:15" ht="15">
      <c r="A28" s="163"/>
      <c r="B28" s="18" t="s">
        <v>36</v>
      </c>
      <c r="C28" s="42">
        <v>25</v>
      </c>
      <c r="D28" s="42">
        <v>25</v>
      </c>
      <c r="E28" s="168"/>
      <c r="F28" s="42">
        <f>$D$28*Таблица!D39</f>
        <v>54.50000000000001</v>
      </c>
      <c r="G28" s="42">
        <f>$D$28*Таблица!E39</f>
        <v>4.65</v>
      </c>
      <c r="H28" s="42">
        <f>$D$28*Таблица!F39</f>
        <v>4</v>
      </c>
      <c r="I28" s="42">
        <f>$D$28*Таблица!G39</f>
        <v>0</v>
      </c>
      <c r="J28" s="42">
        <f>$D$28*Таблица!H39</f>
        <v>2.25</v>
      </c>
      <c r="K28" s="42">
        <f>$D$28*Таблица!I39</f>
        <v>0.65</v>
      </c>
      <c r="L28" s="42">
        <f>$D$28*Таблица!J39</f>
        <v>0.15</v>
      </c>
      <c r="M28" s="42">
        <f>$D$28*Таблица!K39</f>
        <v>0.375</v>
      </c>
      <c r="N28" s="42">
        <f>$D$28*Таблица!L39</f>
        <v>0</v>
      </c>
      <c r="O28" s="170"/>
    </row>
    <row r="29" spans="1:15" ht="15">
      <c r="A29" s="163"/>
      <c r="B29" s="18" t="s">
        <v>26</v>
      </c>
      <c r="C29" s="42">
        <v>40</v>
      </c>
      <c r="D29" s="42">
        <v>40</v>
      </c>
      <c r="E29" s="168"/>
      <c r="F29" s="42">
        <f>$D$29*Таблица!D34</f>
        <v>32</v>
      </c>
      <c r="G29" s="42">
        <f>$D$29*Таблица!E34</f>
        <v>0.8</v>
      </c>
      <c r="H29" s="42">
        <f>$D$29*Таблица!F34</f>
        <v>0.16</v>
      </c>
      <c r="I29" s="42">
        <f>$D$29*Таблица!G34</f>
        <v>6.92</v>
      </c>
      <c r="J29" s="42">
        <f>$D$29*Таблица!H34</f>
        <v>4</v>
      </c>
      <c r="K29" s="42">
        <f>$D$29*Таблица!I34</f>
        <v>0.36</v>
      </c>
      <c r="L29" s="42">
        <f>$D$29*Таблица!J34</f>
        <v>0.047999999999999994</v>
      </c>
      <c r="M29" s="42">
        <f>$D$29*Таблица!K34</f>
        <v>0.02</v>
      </c>
      <c r="N29" s="28">
        <f>$D$29*Таблица!L34</f>
        <v>8</v>
      </c>
      <c r="O29" s="171"/>
    </row>
    <row r="30" spans="1:15" ht="15" customHeight="1">
      <c r="A30" s="175" t="s">
        <v>159</v>
      </c>
      <c r="B30" s="18" t="s">
        <v>24</v>
      </c>
      <c r="C30" s="42">
        <v>30</v>
      </c>
      <c r="D30" s="42">
        <v>30</v>
      </c>
      <c r="E30" s="164">
        <v>50</v>
      </c>
      <c r="F30" s="42">
        <f>$D$30*Таблица!D29</f>
        <v>12.299999999999999</v>
      </c>
      <c r="G30" s="42">
        <f>$D$30*Таблица!E29</f>
        <v>0.42</v>
      </c>
      <c r="H30" s="42">
        <f>$D$30*Таблица!F29</f>
        <v>0</v>
      </c>
      <c r="I30" s="42">
        <f>$D$30*Таблица!G29</f>
        <v>2.73</v>
      </c>
      <c r="J30" s="42">
        <f>$D$30*Таблица!H29</f>
        <v>9.3</v>
      </c>
      <c r="K30" s="42">
        <f>$D$30*Таблица!I29</f>
        <v>0.24</v>
      </c>
      <c r="L30" s="42">
        <f>$D$30*Таблица!J29</f>
        <v>0.015</v>
      </c>
      <c r="M30" s="42">
        <f>$D$30*Таблица!K29</f>
        <v>0.006</v>
      </c>
      <c r="N30" s="28">
        <f>$D$30*Таблица!L29</f>
        <v>3</v>
      </c>
      <c r="O30" s="178">
        <v>90</v>
      </c>
    </row>
    <row r="31" spans="1:15" ht="15">
      <c r="A31" s="177"/>
      <c r="B31" s="18" t="s">
        <v>25</v>
      </c>
      <c r="C31" s="42">
        <v>30</v>
      </c>
      <c r="D31" s="42">
        <v>30</v>
      </c>
      <c r="E31" s="165"/>
      <c r="F31" s="42">
        <f>$D$31*Таблица!D30</f>
        <v>10.200000000000001</v>
      </c>
      <c r="G31" s="42">
        <f>$D$31*Таблица!E30</f>
        <v>0.38999999999999996</v>
      </c>
      <c r="H31" s="42">
        <f>$D$31*Таблица!F30</f>
        <v>0.03</v>
      </c>
      <c r="I31" s="42">
        <f>$D$31*Таблица!G30</f>
        <v>2.52</v>
      </c>
      <c r="J31" s="42">
        <f>$D$31*Таблица!H30</f>
        <v>15.3</v>
      </c>
      <c r="K31" s="42">
        <f>$D$31*Таблица!I30</f>
        <v>0.36</v>
      </c>
      <c r="L31" s="42">
        <f>$D$31*Таблица!J30</f>
        <v>0.018</v>
      </c>
      <c r="M31" s="42">
        <f>$D$31*Таблица!K30</f>
        <v>0.021</v>
      </c>
      <c r="N31" s="28">
        <f>$D$31*Таблица!L30</f>
        <v>1.5</v>
      </c>
      <c r="O31" s="179"/>
    </row>
    <row r="32" spans="1:15" ht="15">
      <c r="A32" s="177"/>
      <c r="B32" s="18" t="s">
        <v>36</v>
      </c>
      <c r="C32" s="42">
        <v>60</v>
      </c>
      <c r="D32" s="42">
        <v>60</v>
      </c>
      <c r="E32" s="165"/>
      <c r="F32" s="42">
        <f>$D$32*Таблица!D39</f>
        <v>130.8</v>
      </c>
      <c r="G32" s="42">
        <f>$D$32*Таблица!E39</f>
        <v>11.16</v>
      </c>
      <c r="H32" s="42">
        <f>$D$32*Таблица!F39</f>
        <v>9.6</v>
      </c>
      <c r="I32" s="42">
        <f>$D$32*Таблица!G39</f>
        <v>0</v>
      </c>
      <c r="J32" s="42">
        <f>$D$32*Таблица!H39</f>
        <v>5.3999999999999995</v>
      </c>
      <c r="K32" s="42">
        <f>$D$32*Таблица!I39</f>
        <v>1.5599999999999998</v>
      </c>
      <c r="L32" s="42">
        <f>$D$32*Таблица!J39</f>
        <v>0.36</v>
      </c>
      <c r="M32" s="42">
        <f>$D$32*Таблица!K39</f>
        <v>0.8999999999999999</v>
      </c>
      <c r="N32" s="42">
        <f>$D$32*Таблица!L39</f>
        <v>0</v>
      </c>
      <c r="O32" s="179"/>
    </row>
    <row r="33" spans="1:15" ht="30">
      <c r="A33" s="177"/>
      <c r="B33" s="18" t="s">
        <v>142</v>
      </c>
      <c r="C33" s="42">
        <v>2</v>
      </c>
      <c r="D33" s="42">
        <v>2</v>
      </c>
      <c r="E33" s="165"/>
      <c r="F33" s="42">
        <f>$D$33*Таблица!D51</f>
        <v>1.98</v>
      </c>
      <c r="G33" s="42">
        <f>$D$33*Таблица!E51</f>
        <v>0.096</v>
      </c>
      <c r="H33" s="42">
        <f>$D$33*Таблица!F51</f>
        <v>0</v>
      </c>
      <c r="I33" s="42">
        <f>$D$33*Таблица!G51</f>
        <v>0.38</v>
      </c>
      <c r="J33" s="42">
        <f>$D$33*Таблица!H51</f>
        <v>0.4</v>
      </c>
      <c r="K33" s="42">
        <f>$D$33*Таблица!I51</f>
        <v>0.04</v>
      </c>
      <c r="L33" s="42">
        <f>$D$33*Таблица!J51</f>
        <v>0.003</v>
      </c>
      <c r="M33" s="42">
        <f>$D$33*Таблица!K51</f>
        <v>0.34</v>
      </c>
      <c r="N33" s="28">
        <f>$D$33*Таблица!L51</f>
        <v>0.52</v>
      </c>
      <c r="O33" s="179"/>
    </row>
    <row r="34" spans="1:15" ht="15">
      <c r="A34" s="177"/>
      <c r="B34" s="18" t="s">
        <v>23</v>
      </c>
      <c r="C34" s="126">
        <v>3.2</v>
      </c>
      <c r="D34" s="126">
        <v>3.2</v>
      </c>
      <c r="E34" s="165"/>
      <c r="F34" s="126">
        <f>$D$34*Таблица!D26</f>
        <v>28.768</v>
      </c>
      <c r="G34" s="126">
        <f>$D$34*Таблица!E26</f>
        <v>0</v>
      </c>
      <c r="H34" s="126">
        <f>$D$34*Таблица!F26</f>
        <v>3.1968</v>
      </c>
      <c r="I34" s="126">
        <f>$D$34*Таблица!G26</f>
        <v>0</v>
      </c>
      <c r="J34" s="126">
        <f>$D$34*Таблица!H26</f>
        <v>0</v>
      </c>
      <c r="K34" s="126">
        <f>$D$34*Таблица!I26</f>
        <v>0</v>
      </c>
      <c r="L34" s="126">
        <f>$D$34*Таблица!J26</f>
        <v>0</v>
      </c>
      <c r="M34" s="126">
        <f>$D$34*Таблица!K26</f>
        <v>0</v>
      </c>
      <c r="N34" s="126">
        <f>$D$34*Таблица!L26</f>
        <v>0</v>
      </c>
      <c r="O34" s="179"/>
    </row>
    <row r="35" spans="1:15" ht="15">
      <c r="A35" s="176"/>
      <c r="B35" s="18" t="s">
        <v>16</v>
      </c>
      <c r="C35" s="42">
        <v>2.4</v>
      </c>
      <c r="D35" s="42">
        <v>2.4</v>
      </c>
      <c r="E35" s="172"/>
      <c r="F35" s="42">
        <f>$D$35*Таблица!D24</f>
        <v>17.616</v>
      </c>
      <c r="G35" s="42">
        <f>$D$35*Таблица!E24</f>
        <v>0.0096</v>
      </c>
      <c r="H35" s="42">
        <f>$D$35*Таблица!F24</f>
        <v>1.884</v>
      </c>
      <c r="I35" s="42">
        <f>$D$35*Таблица!G24</f>
        <v>0.012</v>
      </c>
      <c r="J35" s="42">
        <f>$D$35*Таблица!H24</f>
        <v>0.576</v>
      </c>
      <c r="K35" s="42">
        <f>$D$35*Таблица!I24</f>
        <v>0.048</v>
      </c>
      <c r="L35" s="42">
        <f>$D$35*Таблица!J24</f>
        <v>0.0024</v>
      </c>
      <c r="M35" s="42">
        <f>$D$35*Таблица!K24</f>
        <v>0.0024</v>
      </c>
      <c r="N35" s="28">
        <f>$D$35*Таблица!L24</f>
        <v>0</v>
      </c>
      <c r="O35" s="179"/>
    </row>
    <row r="36" spans="1:15" ht="15">
      <c r="A36" s="175" t="s">
        <v>191</v>
      </c>
      <c r="B36" s="18" t="s">
        <v>16</v>
      </c>
      <c r="C36" s="42">
        <v>2</v>
      </c>
      <c r="D36" s="42">
        <v>2</v>
      </c>
      <c r="E36" s="164">
        <v>80</v>
      </c>
      <c r="F36" s="42">
        <f>$D$36*Таблица!D24</f>
        <v>14.68</v>
      </c>
      <c r="G36" s="126">
        <f>$D$36*Таблица!E24</f>
        <v>0.008</v>
      </c>
      <c r="H36" s="126">
        <f>$D$36*Таблица!F24</f>
        <v>1.57</v>
      </c>
      <c r="I36" s="126">
        <f>$D$36*Таблица!G24</f>
        <v>0.01</v>
      </c>
      <c r="J36" s="126">
        <f>$D$36*Таблица!H24</f>
        <v>0.48</v>
      </c>
      <c r="K36" s="126">
        <f>$D$36*Таблица!I24</f>
        <v>0.04</v>
      </c>
      <c r="L36" s="126">
        <f>$D$36*Таблица!J24</f>
        <v>0.002</v>
      </c>
      <c r="M36" s="126">
        <f>$D$36*Таблица!K24</f>
        <v>0.002</v>
      </c>
      <c r="N36" s="126">
        <f>$D$36*Таблица!L24</f>
        <v>0</v>
      </c>
      <c r="O36" s="178">
        <v>161</v>
      </c>
    </row>
    <row r="37" spans="1:15" ht="15">
      <c r="A37" s="176"/>
      <c r="B37" s="18" t="s">
        <v>184</v>
      </c>
      <c r="C37" s="106">
        <v>20</v>
      </c>
      <c r="D37" s="106">
        <v>20</v>
      </c>
      <c r="E37" s="172"/>
      <c r="F37" s="106">
        <f>$D$37*Таблица!D5</f>
        <v>64.80000000000001</v>
      </c>
      <c r="G37" s="133">
        <f>$D$37*Таблица!E5</f>
        <v>1.8599999999999999</v>
      </c>
      <c r="H37" s="133">
        <f>$D$37*Таблица!F5</f>
        <v>0.21999999999999997</v>
      </c>
      <c r="I37" s="133">
        <f>$D$37*Таблица!G5</f>
        <v>14.74</v>
      </c>
      <c r="J37" s="133">
        <f>$D$37*Таблица!H5</f>
        <v>7.6</v>
      </c>
      <c r="K37" s="133">
        <f>$D$37*Таблица!I5</f>
        <v>0.66</v>
      </c>
      <c r="L37" s="133">
        <f>$D$37*Таблица!J5</f>
        <v>0.023999999999999997</v>
      </c>
      <c r="M37" s="133">
        <f>$D$37*Таблица!K5</f>
        <v>0.011999999999999999</v>
      </c>
      <c r="N37" s="133">
        <f>$D$37*Таблица!L5</f>
        <v>0</v>
      </c>
      <c r="O37" s="180"/>
    </row>
    <row r="38" spans="1:15" ht="30">
      <c r="A38" s="163" t="s">
        <v>28</v>
      </c>
      <c r="B38" s="45" t="s">
        <v>29</v>
      </c>
      <c r="C38" s="42">
        <v>28</v>
      </c>
      <c r="D38" s="42">
        <v>28</v>
      </c>
      <c r="E38" s="42">
        <v>28</v>
      </c>
      <c r="F38" s="42">
        <f>$D$38*Таблица!D2</f>
        <v>73.36</v>
      </c>
      <c r="G38" s="42">
        <f>$D$38*Таблица!E2</f>
        <v>2.156</v>
      </c>
      <c r="H38" s="42">
        <f>$D$38*Таблица!F2</f>
        <v>0.84</v>
      </c>
      <c r="I38" s="42">
        <f>$D$38*Таблица!G2</f>
        <v>13.943999999999999</v>
      </c>
      <c r="J38" s="42">
        <f>$D$38*Таблица!H2</f>
        <v>5.6000000000000005</v>
      </c>
      <c r="K38" s="42">
        <f>$D$38*Таблица!I2</f>
        <v>0.252</v>
      </c>
      <c r="L38" s="42">
        <f>$D$38*Таблица!J2</f>
        <v>0.0308</v>
      </c>
      <c r="M38" s="42">
        <f>$D$38*Таблица!K2</f>
        <v>0.0224</v>
      </c>
      <c r="N38" s="28">
        <f>$D$38*Таблица!L2</f>
        <v>0</v>
      </c>
      <c r="O38" s="18"/>
    </row>
    <row r="39" spans="1:15" ht="30">
      <c r="A39" s="163"/>
      <c r="B39" s="45" t="s">
        <v>30</v>
      </c>
      <c r="C39" s="42">
        <v>32</v>
      </c>
      <c r="D39" s="42">
        <v>32</v>
      </c>
      <c r="E39" s="42">
        <v>32</v>
      </c>
      <c r="F39" s="42">
        <f>$D$39*Таблица!D3</f>
        <v>57.92</v>
      </c>
      <c r="G39" s="42">
        <f>$D$39*Таблица!E3</f>
        <v>2.112</v>
      </c>
      <c r="H39" s="42">
        <f>$D$39*Таблица!F3</f>
        <v>0.384</v>
      </c>
      <c r="I39" s="42">
        <f>$D$39*Таблица!G3</f>
        <v>10.944</v>
      </c>
      <c r="J39" s="42">
        <f>$D$39*Таблица!H3</f>
        <v>0.672</v>
      </c>
      <c r="K39" s="42">
        <f>$D$39*Таблица!I3</f>
        <v>0.64</v>
      </c>
      <c r="L39" s="42">
        <f>$D$39*Таблица!J3</f>
        <v>0.0256</v>
      </c>
      <c r="M39" s="42">
        <f>$D$39*Таблица!K3</f>
        <v>0.016</v>
      </c>
      <c r="N39" s="28">
        <f>$D$39*Таблица!L3</f>
        <v>0</v>
      </c>
      <c r="O39" s="18"/>
    </row>
    <row r="40" spans="1:15" ht="45.75" customHeight="1">
      <c r="A40" s="175" t="s">
        <v>171</v>
      </c>
      <c r="B40" s="37" t="s">
        <v>150</v>
      </c>
      <c r="C40" s="42">
        <v>5</v>
      </c>
      <c r="D40" s="42">
        <v>5</v>
      </c>
      <c r="E40" s="164">
        <v>150</v>
      </c>
      <c r="F40" s="79">
        <f>$D$40*Таблица!D57</f>
        <v>1.75</v>
      </c>
      <c r="G40" s="79">
        <f>$D$40*Таблица!E57</f>
        <v>0.015</v>
      </c>
      <c r="H40" s="79">
        <f>$D$40*Таблица!F57</f>
        <v>0</v>
      </c>
      <c r="I40" s="79">
        <f>$D$40*Таблица!G57</f>
        <v>4.5</v>
      </c>
      <c r="J40" s="79">
        <f>$D$40*Таблица!H57</f>
        <v>0.22499999999999998</v>
      </c>
      <c r="K40" s="79">
        <f>$D$40*Таблица!I57</f>
        <v>0</v>
      </c>
      <c r="L40" s="79">
        <f>$D$40*Таблица!J57</f>
        <v>0.015</v>
      </c>
      <c r="M40" s="79">
        <f>$D$40*Таблица!K57</f>
        <v>0.015</v>
      </c>
      <c r="N40" s="79">
        <f>$D$40*Таблица!L57</f>
        <v>0.95</v>
      </c>
      <c r="O40" s="181">
        <v>274</v>
      </c>
    </row>
    <row r="41" spans="1:15" ht="27.75" customHeight="1">
      <c r="A41" s="176"/>
      <c r="B41" s="73" t="s">
        <v>17</v>
      </c>
      <c r="C41" s="62">
        <v>7.6</v>
      </c>
      <c r="D41" s="62">
        <v>7.6</v>
      </c>
      <c r="E41" s="172"/>
      <c r="F41" s="79">
        <f>$D$41*Таблица!D15</f>
        <v>28.804</v>
      </c>
      <c r="G41" s="79">
        <f>$D$41*Таблица!E15</f>
        <v>0</v>
      </c>
      <c r="H41" s="79">
        <f>$D$41*Таблица!F15</f>
        <v>0</v>
      </c>
      <c r="I41" s="79">
        <f>$D$41*Таблица!G15</f>
        <v>7.5847999999999995</v>
      </c>
      <c r="J41" s="79">
        <f>$D$41*Таблица!H15</f>
        <v>0.152</v>
      </c>
      <c r="K41" s="79">
        <f>$D$41*Таблица!I15</f>
        <v>0.22799999999999998</v>
      </c>
      <c r="L41" s="79">
        <f>$D$41*Таблица!J15</f>
        <v>0</v>
      </c>
      <c r="M41" s="79">
        <f>$D$41*Таблица!K15</f>
        <v>0</v>
      </c>
      <c r="N41" s="79">
        <f>$D$41*Таблица!L15</f>
        <v>0</v>
      </c>
      <c r="O41" s="182"/>
    </row>
    <row r="42" spans="1:15" s="15" customFormat="1" ht="14.25">
      <c r="A42" s="29" t="s">
        <v>37</v>
      </c>
      <c r="B42" s="21"/>
      <c r="C42" s="30"/>
      <c r="D42" s="30"/>
      <c r="E42" s="23">
        <f aca="true" t="shared" si="2" ref="E42:N42">SUM(E20:E40)</f>
        <v>520</v>
      </c>
      <c r="F42" s="31">
        <f t="shared" si="2"/>
        <v>605.8140000000001</v>
      </c>
      <c r="G42" s="31">
        <f t="shared" si="2"/>
        <v>25.086599999999997</v>
      </c>
      <c r="H42" s="31">
        <f t="shared" si="2"/>
        <v>30.685799999999997</v>
      </c>
      <c r="I42" s="31">
        <f t="shared" si="2"/>
        <v>61.827</v>
      </c>
      <c r="J42" s="31">
        <f t="shared" si="2"/>
        <v>103.92299999999999</v>
      </c>
      <c r="K42" s="31">
        <f t="shared" si="2"/>
        <v>8.222000000000001</v>
      </c>
      <c r="L42" s="31">
        <f t="shared" si="2"/>
        <v>0.8854</v>
      </c>
      <c r="M42" s="31">
        <f t="shared" si="2"/>
        <v>1.7908</v>
      </c>
      <c r="N42" s="31">
        <f t="shared" si="2"/>
        <v>41.53000000000001</v>
      </c>
      <c r="O42" s="21"/>
    </row>
    <row r="43" spans="1:15" ht="15">
      <c r="A43" s="25" t="s">
        <v>32</v>
      </c>
      <c r="B43" s="22"/>
      <c r="C43" s="22"/>
      <c r="D43" s="22"/>
      <c r="E43" s="22"/>
      <c r="F43" s="22"/>
      <c r="G43" s="22"/>
      <c r="H43" s="22"/>
      <c r="I43" s="26"/>
      <c r="J43" s="22"/>
      <c r="K43" s="22"/>
      <c r="L43" s="22"/>
      <c r="M43" s="22"/>
      <c r="N43" s="22"/>
      <c r="O43" s="27"/>
    </row>
    <row r="44" spans="1:15" ht="15">
      <c r="A44" s="163" t="s">
        <v>215</v>
      </c>
      <c r="B44" s="18" t="s">
        <v>57</v>
      </c>
      <c r="C44" s="42">
        <v>14</v>
      </c>
      <c r="D44" s="42">
        <v>14</v>
      </c>
      <c r="E44" s="168">
        <v>150</v>
      </c>
      <c r="F44" s="79">
        <f>$D$44*Таблица!D14</f>
        <v>46.9</v>
      </c>
      <c r="G44" s="126">
        <f>$D$44*Таблица!E14</f>
        <v>1.498</v>
      </c>
      <c r="H44" s="126">
        <f>$D$44*Таблица!F14</f>
        <v>0.182</v>
      </c>
      <c r="I44" s="126">
        <f>$D$44*Таблица!G14</f>
        <v>9.576</v>
      </c>
      <c r="J44" s="126">
        <f>$D$44*Таблица!H14</f>
        <v>2.52</v>
      </c>
      <c r="K44" s="126">
        <f>$D$44*Таблица!I14</f>
        <v>0.5880000000000001</v>
      </c>
      <c r="L44" s="126">
        <f>$D$44*Таблица!J14</f>
        <v>0.023799999999999998</v>
      </c>
      <c r="M44" s="126">
        <f>$D$44*Таблица!K14</f>
        <v>0.0112</v>
      </c>
      <c r="N44" s="126">
        <f>$D$44*Таблица!L14</f>
        <v>0</v>
      </c>
      <c r="O44" s="169">
        <v>74</v>
      </c>
    </row>
    <row r="45" spans="1:15" ht="15">
      <c r="A45" s="163"/>
      <c r="B45" s="18" t="s">
        <v>18</v>
      </c>
      <c r="C45" s="42">
        <v>120</v>
      </c>
      <c r="D45" s="42">
        <v>120</v>
      </c>
      <c r="E45" s="168"/>
      <c r="F45" s="79">
        <f>$D$45*Таблица!D19</f>
        <v>62.400000000000006</v>
      </c>
      <c r="G45" s="79">
        <f>$D$45*Таблица!E19</f>
        <v>3.36</v>
      </c>
      <c r="H45" s="79">
        <f>$D$45*Таблица!F19</f>
        <v>3</v>
      </c>
      <c r="I45" s="79">
        <f>$D$45*Таблица!G19</f>
        <v>5.64</v>
      </c>
      <c r="J45" s="79">
        <f>$D$45*Таблица!H19</f>
        <v>145.2</v>
      </c>
      <c r="K45" s="79">
        <f>$D$45*Таблица!I19</f>
        <v>0.12</v>
      </c>
      <c r="L45" s="79">
        <f>$D$45*Таблица!J19</f>
        <v>0.036</v>
      </c>
      <c r="M45" s="79">
        <f>$D$45*Таблица!K19</f>
        <v>0.156</v>
      </c>
      <c r="N45" s="79">
        <f>$D$45*Таблица!L19</f>
        <v>0.12</v>
      </c>
      <c r="O45" s="170"/>
    </row>
    <row r="46" spans="1:15" ht="15">
      <c r="A46" s="163"/>
      <c r="B46" s="18" t="s">
        <v>17</v>
      </c>
      <c r="C46" s="95">
        <v>3</v>
      </c>
      <c r="D46" s="95">
        <v>3</v>
      </c>
      <c r="E46" s="168"/>
      <c r="F46" s="95">
        <f>$D$46*Таблица!D15</f>
        <v>11.370000000000001</v>
      </c>
      <c r="G46" s="115">
        <f>$D$46*Таблица!E15</f>
        <v>0</v>
      </c>
      <c r="H46" s="115">
        <f>$D$46*Таблица!F15</f>
        <v>0</v>
      </c>
      <c r="I46" s="115">
        <f>$D$46*Таблица!G15</f>
        <v>2.9939999999999998</v>
      </c>
      <c r="J46" s="115">
        <f>$D$46*Таблица!H15</f>
        <v>0.06</v>
      </c>
      <c r="K46" s="115">
        <f>$D$46*Таблица!I15</f>
        <v>0.09</v>
      </c>
      <c r="L46" s="115">
        <f>$D$46*Таблица!J15</f>
        <v>0</v>
      </c>
      <c r="M46" s="115">
        <f>$D$46*Таблица!K15</f>
        <v>0</v>
      </c>
      <c r="N46" s="115">
        <f>$D$46*Таблица!L15</f>
        <v>0</v>
      </c>
      <c r="O46" s="170"/>
    </row>
    <row r="47" spans="1:16" ht="15">
      <c r="A47" s="163"/>
      <c r="B47" s="18" t="s">
        <v>16</v>
      </c>
      <c r="C47" s="42">
        <v>2</v>
      </c>
      <c r="D47" s="42">
        <v>2</v>
      </c>
      <c r="E47" s="168"/>
      <c r="F47" s="42">
        <f>$D$47*Таблица!D24</f>
        <v>14.68</v>
      </c>
      <c r="G47" s="42">
        <f>$D$47*Таблица!E24</f>
        <v>0.008</v>
      </c>
      <c r="H47" s="42">
        <f>$D$47*Таблица!F24</f>
        <v>1.57</v>
      </c>
      <c r="I47" s="42">
        <f>$D$47*Таблица!G24</f>
        <v>0.01</v>
      </c>
      <c r="J47" s="42">
        <f>$D$47*Таблица!H24</f>
        <v>0.48</v>
      </c>
      <c r="K47" s="42">
        <f>$D$47*Таблица!I24</f>
        <v>0.04</v>
      </c>
      <c r="L47" s="42">
        <f>$D$47*Таблица!J24</f>
        <v>0.002</v>
      </c>
      <c r="M47" s="42">
        <f>$D$47*Таблица!K24</f>
        <v>0.002</v>
      </c>
      <c r="N47" s="28">
        <f>$D$47*Таблица!L24</f>
        <v>0</v>
      </c>
      <c r="O47" s="171"/>
      <c r="P47" s="140"/>
    </row>
    <row r="48" spans="1:16" ht="30">
      <c r="A48" s="142" t="s">
        <v>28</v>
      </c>
      <c r="B48" s="18" t="s">
        <v>29</v>
      </c>
      <c r="C48" s="144">
        <v>10</v>
      </c>
      <c r="D48" s="144">
        <v>10</v>
      </c>
      <c r="E48" s="141">
        <v>10</v>
      </c>
      <c r="F48" s="144">
        <f>$D$48*Таблица!D2</f>
        <v>26.200000000000003</v>
      </c>
      <c r="G48" s="144">
        <f>$D$48*Таблица!E2</f>
        <v>0.77</v>
      </c>
      <c r="H48" s="144">
        <f>$D$48*Таблица!F2</f>
        <v>0.3</v>
      </c>
      <c r="I48" s="144">
        <f>$D$48*Таблица!G2</f>
        <v>4.98</v>
      </c>
      <c r="J48" s="144">
        <f>$D$48*Таблица!H2</f>
        <v>2</v>
      </c>
      <c r="K48" s="144">
        <f>$D$48*Таблица!I2</f>
        <v>0.09</v>
      </c>
      <c r="L48" s="144">
        <f>$D$48*Таблица!J2</f>
        <v>0.011000000000000001</v>
      </c>
      <c r="M48" s="144">
        <f>$D$48*Таблица!K2</f>
        <v>0.008</v>
      </c>
      <c r="N48" s="144">
        <f>$D$48*Таблица!L2</f>
        <v>0</v>
      </c>
      <c r="O48" s="143"/>
      <c r="P48" s="140"/>
    </row>
    <row r="49" spans="1:16" ht="15">
      <c r="A49" s="137" t="s">
        <v>48</v>
      </c>
      <c r="B49" s="18" t="s">
        <v>49</v>
      </c>
      <c r="C49" s="138">
        <v>10</v>
      </c>
      <c r="D49" s="138">
        <v>10</v>
      </c>
      <c r="E49" s="136">
        <v>10</v>
      </c>
      <c r="F49" s="138">
        <f>$D$49*Таблица!D17</f>
        <v>40</v>
      </c>
      <c r="G49" s="138">
        <f>$D$49*Таблица!E17</f>
        <v>0.8</v>
      </c>
      <c r="H49" s="138">
        <f>$D$49*Таблица!F17</f>
        <v>0.8999999999999999</v>
      </c>
      <c r="I49" s="138">
        <f>$D$49*Таблица!G17</f>
        <v>7</v>
      </c>
      <c r="J49" s="138">
        <f>$D$49*Таблица!H17</f>
        <v>2</v>
      </c>
      <c r="K49" s="138">
        <f>$D$49*Таблица!I17</f>
        <v>0.15</v>
      </c>
      <c r="L49" s="138">
        <f>$D$49*Таблица!J17</f>
        <v>0.013</v>
      </c>
      <c r="M49" s="138">
        <f>$D$49*Таблица!K17</f>
        <v>0.009</v>
      </c>
      <c r="N49" s="138">
        <f>$D$49*Таблица!L17</f>
        <v>0</v>
      </c>
      <c r="O49" s="138"/>
      <c r="P49" s="140"/>
    </row>
    <row r="50" spans="1:16" ht="15">
      <c r="A50" s="175" t="s">
        <v>34</v>
      </c>
      <c r="B50" s="18" t="s">
        <v>35</v>
      </c>
      <c r="C50" s="126">
        <v>0.5</v>
      </c>
      <c r="D50" s="126">
        <v>0.5</v>
      </c>
      <c r="E50" s="164">
        <v>150</v>
      </c>
      <c r="F50" s="126">
        <f>$D$50*Таблица!D60</f>
        <v>0.1</v>
      </c>
      <c r="G50" s="126">
        <f>$D$50*Таблица!E60</f>
        <v>0.02</v>
      </c>
      <c r="H50" s="126">
        <f>$D$50*Таблица!F60</f>
        <v>0</v>
      </c>
      <c r="I50" s="126">
        <f>$D$50*Таблица!G60</f>
        <v>0.06</v>
      </c>
      <c r="J50" s="126">
        <f>$D$50*Таблица!H60</f>
        <v>2.475</v>
      </c>
      <c r="K50" s="126">
        <f>$D$50*Таблица!I60</f>
        <v>0</v>
      </c>
      <c r="L50" s="126">
        <f>$D$50*Таблица!J60</f>
        <v>0.00035</v>
      </c>
      <c r="M50" s="126">
        <f>$D$50*Таблица!K60</f>
        <v>0.0005</v>
      </c>
      <c r="N50" s="126">
        <f>$D$50*Таблица!L60</f>
        <v>0</v>
      </c>
      <c r="O50" s="169">
        <v>18</v>
      </c>
      <c r="P50" s="140"/>
    </row>
    <row r="51" spans="1:15" ht="15">
      <c r="A51" s="176"/>
      <c r="B51" s="18" t="s">
        <v>17</v>
      </c>
      <c r="C51" s="126">
        <v>8</v>
      </c>
      <c r="D51" s="126">
        <v>8</v>
      </c>
      <c r="E51" s="172"/>
      <c r="F51" s="126">
        <f>$D$51*Таблица!D15</f>
        <v>30.32</v>
      </c>
      <c r="G51" s="126">
        <f>$D$51*Таблица!E15</f>
        <v>0</v>
      </c>
      <c r="H51" s="126">
        <f>$D$51*Таблица!F15</f>
        <v>0</v>
      </c>
      <c r="I51" s="126">
        <f>$D$51*Таблица!G15</f>
        <v>7.984</v>
      </c>
      <c r="J51" s="126">
        <f>$D$51*Таблица!H15</f>
        <v>0.16</v>
      </c>
      <c r="K51" s="126">
        <f>$D$51*Таблица!I15</f>
        <v>0.24</v>
      </c>
      <c r="L51" s="126">
        <f>$D$51*Таблица!J15</f>
        <v>0</v>
      </c>
      <c r="M51" s="126">
        <f>$D$51*Таблица!K15</f>
        <v>0</v>
      </c>
      <c r="N51" s="126">
        <f>$D$51*Таблица!L15</f>
        <v>0</v>
      </c>
      <c r="O51" s="171"/>
    </row>
    <row r="52" spans="1:15" s="15" customFormat="1" ht="14.25">
      <c r="A52" s="29" t="s">
        <v>37</v>
      </c>
      <c r="B52" s="21"/>
      <c r="C52" s="30"/>
      <c r="D52" s="30"/>
      <c r="E52" s="23">
        <f aca="true" t="shared" si="3" ref="E52:N52">SUM(E44:E51)</f>
        <v>320</v>
      </c>
      <c r="F52" s="31">
        <f t="shared" si="3"/>
        <v>231.97</v>
      </c>
      <c r="G52" s="31">
        <f t="shared" si="3"/>
        <v>6.455999999999999</v>
      </c>
      <c r="H52" s="31">
        <f t="shared" si="3"/>
        <v>5.952</v>
      </c>
      <c r="I52" s="31">
        <f t="shared" si="3"/>
        <v>38.244</v>
      </c>
      <c r="J52" s="31">
        <f t="shared" si="3"/>
        <v>154.89499999999998</v>
      </c>
      <c r="K52" s="31">
        <f t="shared" si="3"/>
        <v>1.318</v>
      </c>
      <c r="L52" s="31">
        <f t="shared" si="3"/>
        <v>0.08614999999999999</v>
      </c>
      <c r="M52" s="31">
        <f t="shared" si="3"/>
        <v>0.1867</v>
      </c>
      <c r="N52" s="32">
        <f t="shared" si="3"/>
        <v>0.12</v>
      </c>
      <c r="O52" s="21"/>
    </row>
    <row r="53" spans="1:15" s="15" customFormat="1" ht="14.25">
      <c r="A53" s="29" t="s">
        <v>131</v>
      </c>
      <c r="B53" s="21"/>
      <c r="C53" s="30"/>
      <c r="D53" s="30"/>
      <c r="E53" s="23">
        <f>E15+E18+E42+E52</f>
        <v>1253</v>
      </c>
      <c r="F53" s="31">
        <f aca="true" t="shared" si="4" ref="F53:N53">F52+F42+F18+F15</f>
        <v>1164.9740000000002</v>
      </c>
      <c r="G53" s="31">
        <f t="shared" si="4"/>
        <v>43.017599999999995</v>
      </c>
      <c r="H53" s="31">
        <f t="shared" si="4"/>
        <v>50.0578</v>
      </c>
      <c r="I53" s="31">
        <f t="shared" si="4"/>
        <v>140.469</v>
      </c>
      <c r="J53" s="31">
        <f t="shared" si="4"/>
        <v>653.223</v>
      </c>
      <c r="K53" s="31">
        <f t="shared" si="4"/>
        <v>11.434500000000002</v>
      </c>
      <c r="L53" s="31">
        <f t="shared" si="4"/>
        <v>1.17685</v>
      </c>
      <c r="M53" s="31">
        <f t="shared" si="4"/>
        <v>2.4534000000000002</v>
      </c>
      <c r="N53" s="32">
        <f t="shared" si="4"/>
        <v>42.57300000000001</v>
      </c>
      <c r="O53" s="21"/>
    </row>
  </sheetData>
  <sheetProtection/>
  <mergeCells count="40">
    <mergeCell ref="E36:E37"/>
    <mergeCell ref="O36:O37"/>
    <mergeCell ref="A44:A47"/>
    <mergeCell ref="O40:O41"/>
    <mergeCell ref="A12:A14"/>
    <mergeCell ref="A40:A41"/>
    <mergeCell ref="A20:A21"/>
    <mergeCell ref="E20:E21"/>
    <mergeCell ref="O20:O21"/>
    <mergeCell ref="A22:A29"/>
    <mergeCell ref="A50:A51"/>
    <mergeCell ref="E50:E51"/>
    <mergeCell ref="O50:O51"/>
    <mergeCell ref="A30:A35"/>
    <mergeCell ref="A36:A37"/>
    <mergeCell ref="O30:O35"/>
    <mergeCell ref="E30:E35"/>
    <mergeCell ref="A38:A39"/>
    <mergeCell ref="E44:E47"/>
    <mergeCell ref="O44:O47"/>
    <mergeCell ref="O22:O29"/>
    <mergeCell ref="E22:E29"/>
    <mergeCell ref="E40:E41"/>
    <mergeCell ref="A3:A4"/>
    <mergeCell ref="A10:A11"/>
    <mergeCell ref="B3:B4"/>
    <mergeCell ref="O12:O14"/>
    <mergeCell ref="D3:D4"/>
    <mergeCell ref="G3:I3"/>
    <mergeCell ref="O10:O11"/>
    <mergeCell ref="A6:A9"/>
    <mergeCell ref="E12:E14"/>
    <mergeCell ref="B1:O1"/>
    <mergeCell ref="E3:E4"/>
    <mergeCell ref="O3:O4"/>
    <mergeCell ref="F3:F4"/>
    <mergeCell ref="E6:E9"/>
    <mergeCell ref="C3:C4"/>
    <mergeCell ref="O6:O9"/>
    <mergeCell ref="J3:N3"/>
  </mergeCells>
  <hyperlinks>
    <hyperlink ref="O10:O11" r:id="rId1" display="Тех. карты док\1.doc"/>
    <hyperlink ref="O12:O14" r:id="rId2" display="Тех. карты док\432 м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8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:E15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8" t="s">
        <v>69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'9 день'!E3:E4</f>
        <v>Выход блюда</v>
      </c>
      <c r="F3" s="167" t="str">
        <f>'9 день'!F3:F4</f>
        <v>Энергетическая ценность (Ккал)</v>
      </c>
      <c r="G3" s="167" t="str">
        <f>'9 день'!G3:I3</f>
        <v>Пищевые вещества (г)</v>
      </c>
      <c r="H3" s="167"/>
      <c r="I3" s="167"/>
      <c r="J3" s="167" t="str">
        <f>'9 день'!J3:N3</f>
        <v>Минеральные вещества и витамины</v>
      </c>
      <c r="K3" s="167"/>
      <c r="L3" s="167"/>
      <c r="M3" s="167"/>
      <c r="N3" s="167"/>
      <c r="O3" s="167" t="str">
        <f>'9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67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" customHeight="1">
      <c r="A6" s="163" t="s">
        <v>189</v>
      </c>
      <c r="B6" s="19" t="s">
        <v>15</v>
      </c>
      <c r="C6" s="42">
        <v>15</v>
      </c>
      <c r="D6" s="42">
        <v>15</v>
      </c>
      <c r="E6" s="168">
        <v>150</v>
      </c>
      <c r="F6" s="92">
        <f>$D$6*Таблица!D8</f>
        <v>49.5</v>
      </c>
      <c r="G6" s="119">
        <f>$D$6*Таблица!E8</f>
        <v>1.05</v>
      </c>
      <c r="H6" s="119">
        <f>$D$6*Таблица!F8</f>
        <v>0.15</v>
      </c>
      <c r="I6" s="119">
        <f>$D$6*Таблица!G8</f>
        <v>10.709999999999999</v>
      </c>
      <c r="J6" s="119">
        <f>$D$6*Таблица!H8</f>
        <v>3.5999999999999996</v>
      </c>
      <c r="K6" s="119">
        <f>$D$6*Таблица!I8</f>
        <v>0.26999999999999996</v>
      </c>
      <c r="L6" s="119">
        <f>$D$6*Таблица!J8</f>
        <v>0.012</v>
      </c>
      <c r="M6" s="119">
        <f>$D$6*Таблица!K8</f>
        <v>0.006</v>
      </c>
      <c r="N6" s="119">
        <f>$D$6*Таблица!L8</f>
        <v>0</v>
      </c>
      <c r="O6" s="169">
        <v>168</v>
      </c>
    </row>
    <row r="7" spans="1:15" ht="15">
      <c r="A7" s="163"/>
      <c r="B7" s="19" t="s">
        <v>18</v>
      </c>
      <c r="C7" s="42">
        <v>100</v>
      </c>
      <c r="D7" s="42">
        <v>100</v>
      </c>
      <c r="E7" s="168"/>
      <c r="F7" s="42">
        <f>$D$7*Таблица!D19</f>
        <v>52</v>
      </c>
      <c r="G7" s="42">
        <f>$D$7*Таблица!E19</f>
        <v>2.8000000000000003</v>
      </c>
      <c r="H7" s="42">
        <f>$D$7*Таблица!F19</f>
        <v>2.5</v>
      </c>
      <c r="I7" s="42">
        <f>$D$7*Таблица!G19</f>
        <v>4.7</v>
      </c>
      <c r="J7" s="42">
        <f>$D$7*Таблица!H19</f>
        <v>121</v>
      </c>
      <c r="K7" s="42">
        <f>$D$7*Таблица!I19</f>
        <v>0.1</v>
      </c>
      <c r="L7" s="42">
        <f>$D$7*Таблица!J19</f>
        <v>0.03</v>
      </c>
      <c r="M7" s="42">
        <f>$D$7*Таблица!K19</f>
        <v>0.13</v>
      </c>
      <c r="N7" s="28">
        <f>$D$7*Таблица!L19</f>
        <v>0.1</v>
      </c>
      <c r="O7" s="170"/>
    </row>
    <row r="8" spans="1:15" ht="15">
      <c r="A8" s="163"/>
      <c r="B8" s="19" t="s">
        <v>17</v>
      </c>
      <c r="C8" s="42">
        <v>4.6</v>
      </c>
      <c r="D8" s="42">
        <v>4.6</v>
      </c>
      <c r="E8" s="168"/>
      <c r="F8" s="42">
        <f>$D$8*Таблица!D15</f>
        <v>17.433999999999997</v>
      </c>
      <c r="G8" s="42">
        <f>$D$8*Таблица!E15</f>
        <v>0</v>
      </c>
      <c r="H8" s="42">
        <f>$D$8*Таблица!F15</f>
        <v>0</v>
      </c>
      <c r="I8" s="42">
        <f>$D$8*Таблица!G15</f>
        <v>4.5908</v>
      </c>
      <c r="J8" s="42">
        <f>$D$8*Таблица!H15</f>
        <v>0.092</v>
      </c>
      <c r="K8" s="42">
        <f>$D$8*Таблица!I15</f>
        <v>0.13799999999999998</v>
      </c>
      <c r="L8" s="42">
        <f>$D$8*Таблица!J15</f>
        <v>0</v>
      </c>
      <c r="M8" s="42">
        <f>$D$8*Таблица!K15</f>
        <v>0</v>
      </c>
      <c r="N8" s="28">
        <f>$D$8*Таблица!L15</f>
        <v>0</v>
      </c>
      <c r="O8" s="170"/>
    </row>
    <row r="9" spans="1:15" ht="15">
      <c r="A9" s="163"/>
      <c r="B9" s="19" t="s">
        <v>16</v>
      </c>
      <c r="C9" s="42">
        <v>2</v>
      </c>
      <c r="D9" s="42">
        <v>2</v>
      </c>
      <c r="E9" s="168"/>
      <c r="F9" s="42">
        <f>$D$9*Таблица!D24</f>
        <v>14.68</v>
      </c>
      <c r="G9" s="42">
        <f>$D$9*Таблица!E24</f>
        <v>0.008</v>
      </c>
      <c r="H9" s="42">
        <f>$D$9*Таблица!F24</f>
        <v>1.57</v>
      </c>
      <c r="I9" s="42">
        <f>$D$9*Таблица!G24</f>
        <v>0.01</v>
      </c>
      <c r="J9" s="42">
        <f>$D$9*Таблица!H24</f>
        <v>0.48</v>
      </c>
      <c r="K9" s="42">
        <f>$D$9*Таблица!I24</f>
        <v>0.04</v>
      </c>
      <c r="L9" s="42">
        <f>$D$9*Таблица!J24</f>
        <v>0.002</v>
      </c>
      <c r="M9" s="42">
        <f>$D$9*Таблица!K24</f>
        <v>0.002</v>
      </c>
      <c r="N9" s="28">
        <f>$D$9*Таблица!L24</f>
        <v>0</v>
      </c>
      <c r="O9" s="171"/>
    </row>
    <row r="10" spans="1:15" ht="30">
      <c r="A10" s="163" t="s">
        <v>160</v>
      </c>
      <c r="B10" s="18" t="s">
        <v>29</v>
      </c>
      <c r="C10" s="42">
        <v>20</v>
      </c>
      <c r="D10" s="42">
        <v>20</v>
      </c>
      <c r="E10" s="93">
        <v>20</v>
      </c>
      <c r="F10" s="42">
        <f>$D$10*Таблица!D2</f>
        <v>52.400000000000006</v>
      </c>
      <c r="G10" s="42">
        <f>$D$10*Таблица!E2</f>
        <v>1.54</v>
      </c>
      <c r="H10" s="42">
        <f>$D$10*Таблица!F2</f>
        <v>0.6</v>
      </c>
      <c r="I10" s="42">
        <f>$D$10*Таблица!G2</f>
        <v>9.96</v>
      </c>
      <c r="J10" s="42">
        <f>$D$10*Таблица!H2</f>
        <v>4</v>
      </c>
      <c r="K10" s="42">
        <f>$D$10*Таблица!I2</f>
        <v>0.18</v>
      </c>
      <c r="L10" s="42">
        <f>$D$10*Таблица!J2</f>
        <v>0.022000000000000002</v>
      </c>
      <c r="M10" s="42">
        <f>$D$10*Таблица!K2</f>
        <v>0.016</v>
      </c>
      <c r="N10" s="28">
        <f>$D$10*Таблица!L2</f>
        <v>0</v>
      </c>
      <c r="O10" s="169">
        <v>2</v>
      </c>
    </row>
    <row r="11" spans="1:15" ht="15">
      <c r="A11" s="163"/>
      <c r="B11" s="18" t="s">
        <v>16</v>
      </c>
      <c r="C11" s="56">
        <v>3</v>
      </c>
      <c r="D11" s="56">
        <v>3</v>
      </c>
      <c r="E11" s="93">
        <v>3</v>
      </c>
      <c r="F11" s="92">
        <f>$D$11*Таблица!D24</f>
        <v>22.02</v>
      </c>
      <c r="G11" s="92">
        <f>$D$11*Таблица!E24</f>
        <v>0.012</v>
      </c>
      <c r="H11" s="92">
        <f>$D$11*Таблица!F24</f>
        <v>2.355</v>
      </c>
      <c r="I11" s="92">
        <f>$D$11*Таблица!G24</f>
        <v>0.015</v>
      </c>
      <c r="J11" s="92">
        <f>$D$11*Таблица!H24</f>
        <v>0.72</v>
      </c>
      <c r="K11" s="92">
        <f>$D$11*Таблица!I24</f>
        <v>0.06</v>
      </c>
      <c r="L11" s="92">
        <f>$D$11*Таблица!J24</f>
        <v>0.003</v>
      </c>
      <c r="M11" s="92">
        <f>$D$11*Таблица!K24</f>
        <v>0.003</v>
      </c>
      <c r="N11" s="92">
        <f>$D$11*Таблица!L24</f>
        <v>0</v>
      </c>
      <c r="O11" s="170"/>
    </row>
    <row r="12" spans="1:15" ht="15">
      <c r="A12" s="163"/>
      <c r="B12" s="18" t="s">
        <v>40</v>
      </c>
      <c r="C12" s="42">
        <v>5</v>
      </c>
      <c r="D12" s="42">
        <v>5</v>
      </c>
      <c r="E12" s="93">
        <v>5</v>
      </c>
      <c r="F12" s="42">
        <f>$D$12*Таблица!D25</f>
        <v>18</v>
      </c>
      <c r="G12" s="42">
        <f>$D$12*Таблица!E25</f>
        <v>1.1500000000000001</v>
      </c>
      <c r="H12" s="42">
        <f>$D$12*Таблица!F25</f>
        <v>1.45</v>
      </c>
      <c r="I12" s="42">
        <f>$D$12*Таблица!G25</f>
        <v>0</v>
      </c>
      <c r="J12" s="42">
        <f>$D$12*Таблица!H25</f>
        <v>95</v>
      </c>
      <c r="K12" s="42">
        <f>$D$12*Таблица!I25</f>
        <v>0.03</v>
      </c>
      <c r="L12" s="42">
        <f>$D$12*Таблица!J25</f>
        <v>0.002</v>
      </c>
      <c r="M12" s="42">
        <f>$D$12*Таблица!K25</f>
        <v>0.015</v>
      </c>
      <c r="N12" s="28">
        <f>$D$12*Таблица!L25</f>
        <v>0.08</v>
      </c>
      <c r="O12" s="171"/>
    </row>
    <row r="13" spans="1:15" ht="15">
      <c r="A13" s="163" t="s">
        <v>144</v>
      </c>
      <c r="B13" s="18" t="s">
        <v>50</v>
      </c>
      <c r="C13" s="42">
        <v>1</v>
      </c>
      <c r="D13" s="42">
        <v>1</v>
      </c>
      <c r="E13" s="168">
        <v>150</v>
      </c>
      <c r="F13" s="42">
        <f>$D$13*Таблица!D61</f>
        <v>3.78</v>
      </c>
      <c r="G13" s="42">
        <f>$D$13*Таблица!E61</f>
        <v>0.242</v>
      </c>
      <c r="H13" s="42">
        <f>$D$13*Таблица!F61</f>
        <v>0.175</v>
      </c>
      <c r="I13" s="42">
        <f>$D$13*Таблица!G61</f>
        <v>0.279</v>
      </c>
      <c r="J13" s="42">
        <f>$D$13*Таблица!H61</f>
        <v>0.18</v>
      </c>
      <c r="K13" s="42">
        <f>$D$13*Таблица!I61</f>
        <v>0.11</v>
      </c>
      <c r="L13" s="42">
        <f>$D$13*Таблица!J61</f>
        <v>0.001</v>
      </c>
      <c r="M13" s="42">
        <f>$D$13*Таблица!K61</f>
        <v>0.003</v>
      </c>
      <c r="N13" s="28">
        <f>$D$13*Таблица!L61</f>
        <v>0</v>
      </c>
      <c r="O13" s="169">
        <v>264</v>
      </c>
    </row>
    <row r="14" spans="1:15" ht="15">
      <c r="A14" s="163"/>
      <c r="B14" s="18" t="s">
        <v>18</v>
      </c>
      <c r="C14" s="42">
        <v>100</v>
      </c>
      <c r="D14" s="42">
        <v>100</v>
      </c>
      <c r="E14" s="168"/>
      <c r="F14" s="42">
        <f>$D$14*Таблица!D19</f>
        <v>52</v>
      </c>
      <c r="G14" s="42">
        <f>$D$14*Таблица!E19</f>
        <v>2.8000000000000003</v>
      </c>
      <c r="H14" s="42">
        <f>$D$14*Таблица!F19</f>
        <v>2.5</v>
      </c>
      <c r="I14" s="42">
        <f>$D$14*Таблица!G19</f>
        <v>4.7</v>
      </c>
      <c r="J14" s="42">
        <f>$D$14*Таблица!H19</f>
        <v>121</v>
      </c>
      <c r="K14" s="42">
        <f>$D$14*Таблица!I19</f>
        <v>0.1</v>
      </c>
      <c r="L14" s="42">
        <f>$D$14*Таблица!J19</f>
        <v>0.03</v>
      </c>
      <c r="M14" s="42">
        <f>$D$14*Таблица!K19</f>
        <v>0.13</v>
      </c>
      <c r="N14" s="28">
        <f>$D$14*Таблица!L19</f>
        <v>0.1</v>
      </c>
      <c r="O14" s="170"/>
    </row>
    <row r="15" spans="1:15" ht="15">
      <c r="A15" s="163"/>
      <c r="B15" s="18" t="s">
        <v>17</v>
      </c>
      <c r="C15" s="42">
        <v>7</v>
      </c>
      <c r="D15" s="42">
        <v>7</v>
      </c>
      <c r="E15" s="168"/>
      <c r="F15" s="42">
        <f>$D$15*Таблица!D15</f>
        <v>26.53</v>
      </c>
      <c r="G15" s="42">
        <f>$D$15*Таблица!E15</f>
        <v>0</v>
      </c>
      <c r="H15" s="42">
        <f>$D$15*Таблица!F15</f>
        <v>0</v>
      </c>
      <c r="I15" s="42">
        <f>$D$15*Таблица!G15</f>
        <v>6.986</v>
      </c>
      <c r="J15" s="42">
        <f>$D$15*Таблица!H15</f>
        <v>0.14</v>
      </c>
      <c r="K15" s="42">
        <f>$D$15*Таблица!I15</f>
        <v>0.21</v>
      </c>
      <c r="L15" s="42">
        <f>$D$15*Таблица!J15</f>
        <v>0</v>
      </c>
      <c r="M15" s="42">
        <f>$D$15*Таблица!K15</f>
        <v>0</v>
      </c>
      <c r="N15" s="28">
        <f>$D$15*Таблица!L15</f>
        <v>0</v>
      </c>
      <c r="O15" s="171"/>
    </row>
    <row r="16" spans="1:15" s="15" customFormat="1" ht="14.25">
      <c r="A16" s="29" t="s">
        <v>37</v>
      </c>
      <c r="B16" s="21"/>
      <c r="C16" s="30"/>
      <c r="D16" s="30"/>
      <c r="E16" s="23">
        <f aca="true" t="shared" si="0" ref="E16:N16">SUM(E6:E15)</f>
        <v>328</v>
      </c>
      <c r="F16" s="31">
        <f t="shared" si="0"/>
        <v>308.34400000000005</v>
      </c>
      <c r="G16" s="31">
        <f t="shared" si="0"/>
        <v>9.602</v>
      </c>
      <c r="H16" s="31">
        <f t="shared" si="0"/>
        <v>11.299999999999999</v>
      </c>
      <c r="I16" s="31">
        <f t="shared" si="0"/>
        <v>41.9508</v>
      </c>
      <c r="J16" s="31">
        <f t="shared" si="0"/>
        <v>346.212</v>
      </c>
      <c r="K16" s="31">
        <f t="shared" si="0"/>
        <v>1.238</v>
      </c>
      <c r="L16" s="31">
        <f t="shared" si="0"/>
        <v>0.10200000000000001</v>
      </c>
      <c r="M16" s="31">
        <f t="shared" si="0"/>
        <v>0.30500000000000005</v>
      </c>
      <c r="N16" s="32">
        <f t="shared" si="0"/>
        <v>0.28</v>
      </c>
      <c r="O16" s="21"/>
    </row>
    <row r="17" spans="1:15" ht="15">
      <c r="A17" s="25" t="s">
        <v>19</v>
      </c>
      <c r="B17" s="22"/>
      <c r="C17" s="22"/>
      <c r="D17" s="22"/>
      <c r="E17" s="22"/>
      <c r="F17" s="92"/>
      <c r="G17" s="22"/>
      <c r="H17" s="22"/>
      <c r="I17" s="26"/>
      <c r="J17" s="22"/>
      <c r="K17" s="22"/>
      <c r="L17" s="22"/>
      <c r="M17" s="22"/>
      <c r="N17" s="22"/>
      <c r="O17" s="27"/>
    </row>
    <row r="18" spans="1:15" ht="15">
      <c r="A18" s="45" t="s">
        <v>20</v>
      </c>
      <c r="B18" s="18" t="s">
        <v>38</v>
      </c>
      <c r="C18" s="42">
        <v>100</v>
      </c>
      <c r="D18" s="42">
        <v>100</v>
      </c>
      <c r="E18" s="44">
        <v>100</v>
      </c>
      <c r="F18" s="92">
        <f>$D$18*Таблица!D22</f>
        <v>51</v>
      </c>
      <c r="G18" s="92">
        <f>$D$18*Таблица!E22</f>
        <v>2.8000000000000003</v>
      </c>
      <c r="H18" s="92">
        <f>$D$18*Таблица!F22</f>
        <v>2.5</v>
      </c>
      <c r="I18" s="92">
        <f>$D$18*Таблица!G22</f>
        <v>4.2</v>
      </c>
      <c r="J18" s="92">
        <f>$D$18*Таблица!H22</f>
        <v>121</v>
      </c>
      <c r="K18" s="92">
        <f>$D$18*Таблица!I22</f>
        <v>0.1</v>
      </c>
      <c r="L18" s="92">
        <f>$D$18*Таблица!J22</f>
        <v>0.03</v>
      </c>
      <c r="M18" s="92">
        <f>$D$18*Таблица!K22</f>
        <v>0.13</v>
      </c>
      <c r="N18" s="92">
        <f>$D$18*Таблица!L22</f>
        <v>0.1</v>
      </c>
      <c r="O18" s="38" t="s">
        <v>161</v>
      </c>
    </row>
    <row r="19" spans="1:15" s="15" customFormat="1" ht="15" thickBot="1">
      <c r="A19" s="29" t="s">
        <v>37</v>
      </c>
      <c r="B19" s="21"/>
      <c r="C19" s="30"/>
      <c r="D19" s="30"/>
      <c r="E19" s="40">
        <f>E18</f>
        <v>100</v>
      </c>
      <c r="F19" s="31">
        <f aca="true" t="shared" si="1" ref="F19:N19">SUM(F18)</f>
        <v>51</v>
      </c>
      <c r="G19" s="31">
        <f t="shared" si="1"/>
        <v>2.8000000000000003</v>
      </c>
      <c r="H19" s="31">
        <f t="shared" si="1"/>
        <v>2.5</v>
      </c>
      <c r="I19" s="31">
        <f t="shared" si="1"/>
        <v>4.2</v>
      </c>
      <c r="J19" s="31">
        <f t="shared" si="1"/>
        <v>121</v>
      </c>
      <c r="K19" s="31">
        <f t="shared" si="1"/>
        <v>0.1</v>
      </c>
      <c r="L19" s="31">
        <f t="shared" si="1"/>
        <v>0.03</v>
      </c>
      <c r="M19" s="31">
        <f t="shared" si="1"/>
        <v>0.13</v>
      </c>
      <c r="N19" s="32">
        <f t="shared" si="1"/>
        <v>0.1</v>
      </c>
      <c r="O19" s="21"/>
    </row>
    <row r="20" spans="1:15" ht="15.75" customHeight="1" thickBot="1">
      <c r="A20" s="25" t="s">
        <v>21</v>
      </c>
      <c r="B20" s="22"/>
      <c r="C20" s="22" t="s">
        <v>218</v>
      </c>
      <c r="D20" s="22" t="s">
        <v>219</v>
      </c>
      <c r="E20" s="161">
        <f>E16+E19</f>
        <v>428</v>
      </c>
      <c r="F20" s="22"/>
      <c r="G20" s="22"/>
      <c r="H20" s="22"/>
      <c r="I20" s="26"/>
      <c r="J20" s="22"/>
      <c r="K20" s="22"/>
      <c r="L20" s="22"/>
      <c r="M20" s="22"/>
      <c r="N20" s="22"/>
      <c r="O20" s="27"/>
    </row>
    <row r="21" spans="1:15" ht="30" customHeight="1">
      <c r="A21" s="177" t="s">
        <v>193</v>
      </c>
      <c r="B21" s="36" t="s">
        <v>25</v>
      </c>
      <c r="C21" s="42">
        <v>46</v>
      </c>
      <c r="D21" s="42">
        <v>40</v>
      </c>
      <c r="E21" s="165">
        <v>40</v>
      </c>
      <c r="F21" s="42">
        <f>$D$21*Таблица!D27</f>
        <v>10.8</v>
      </c>
      <c r="G21" s="119">
        <f>$D$21*Таблица!E27</f>
        <v>0.72</v>
      </c>
      <c r="H21" s="119">
        <f>$D$21*Таблица!F27</f>
        <v>0.04</v>
      </c>
      <c r="I21" s="119">
        <f>$D$21*Таблица!G27</f>
        <v>1.88</v>
      </c>
      <c r="J21" s="119">
        <f>$D$21*Таблица!H27</f>
        <v>19.2</v>
      </c>
      <c r="K21" s="119">
        <f>$D$21*Таблица!I27</f>
        <v>0.4</v>
      </c>
      <c r="L21" s="119">
        <f>$D$21*Таблица!J27</f>
        <v>0.023999999999999997</v>
      </c>
      <c r="M21" s="119">
        <f>$D$21*Таблица!K27</f>
        <v>0.02</v>
      </c>
      <c r="N21" s="119">
        <f>$D$21*Таблица!L27</f>
        <v>20</v>
      </c>
      <c r="O21" s="199">
        <v>407</v>
      </c>
    </row>
    <row r="22" spans="1:15" ht="15">
      <c r="A22" s="176"/>
      <c r="B22" s="37" t="s">
        <v>23</v>
      </c>
      <c r="C22" s="118">
        <v>2</v>
      </c>
      <c r="D22" s="118">
        <v>2</v>
      </c>
      <c r="E22" s="172"/>
      <c r="F22" s="118">
        <f>$D$22*Таблица!D26</f>
        <v>17.98</v>
      </c>
      <c r="G22" s="118">
        <f>$D$22*Таблица!E26</f>
        <v>0</v>
      </c>
      <c r="H22" s="118">
        <f>$D$22*Таблица!F26</f>
        <v>1.998</v>
      </c>
      <c r="I22" s="118">
        <f>$D$22*Таблица!G26</f>
        <v>0</v>
      </c>
      <c r="J22" s="118">
        <f>$D$22*Таблица!H26</f>
        <v>0</v>
      </c>
      <c r="K22" s="118">
        <f>$D$22*Таблица!I26</f>
        <v>0</v>
      </c>
      <c r="L22" s="118">
        <f>$D$22*Таблица!J26</f>
        <v>0</v>
      </c>
      <c r="M22" s="118">
        <f>$D$22*Таблица!K26</f>
        <v>0</v>
      </c>
      <c r="N22" s="118">
        <f>$D$22*Таблица!L26</f>
        <v>0</v>
      </c>
      <c r="O22" s="182"/>
    </row>
    <row r="23" spans="1:15" ht="15" customHeight="1">
      <c r="A23" s="163" t="s">
        <v>174</v>
      </c>
      <c r="B23" s="18" t="s">
        <v>47</v>
      </c>
      <c r="C23" s="42">
        <v>50</v>
      </c>
      <c r="D23" s="42">
        <v>50</v>
      </c>
      <c r="E23" s="168">
        <v>150</v>
      </c>
      <c r="F23" s="92">
        <f>$D$23*Таблица!D32</f>
        <v>21</v>
      </c>
      <c r="G23" s="150">
        <f>$D$23*Таблица!E32</f>
        <v>0.75</v>
      </c>
      <c r="H23" s="150">
        <f>$D$23*Таблица!F32</f>
        <v>0.05</v>
      </c>
      <c r="I23" s="150">
        <f>$D$23*Таблица!G32</f>
        <v>5</v>
      </c>
      <c r="J23" s="150">
        <f>$D$23*Таблица!H32</f>
        <v>18.5</v>
      </c>
      <c r="K23" s="150">
        <f>$D$23*Таблица!I32</f>
        <v>0.7000000000000001</v>
      </c>
      <c r="L23" s="150">
        <f>$D$23*Таблица!J32</f>
        <v>0.01</v>
      </c>
      <c r="M23" s="150">
        <f>$D$23*Таблица!K32</f>
        <v>0.02</v>
      </c>
      <c r="N23" s="150">
        <f>$D$23*Таблица!L32</f>
        <v>5</v>
      </c>
      <c r="O23" s="173">
        <v>64</v>
      </c>
    </row>
    <row r="24" spans="1:15" ht="15">
      <c r="A24" s="163"/>
      <c r="B24" s="18" t="s">
        <v>26</v>
      </c>
      <c r="C24" s="42">
        <v>40</v>
      </c>
      <c r="D24" s="42">
        <v>40</v>
      </c>
      <c r="E24" s="168"/>
      <c r="F24" s="42">
        <f>$D$24*Таблица!D34</f>
        <v>32</v>
      </c>
      <c r="G24" s="42">
        <f>$D$24*Таблица!E34</f>
        <v>0.8</v>
      </c>
      <c r="H24" s="42">
        <f>$D$24*Таблица!F34</f>
        <v>0.16</v>
      </c>
      <c r="I24" s="42">
        <f>$D$24*Таблица!G34</f>
        <v>6.92</v>
      </c>
      <c r="J24" s="42">
        <f>$D$24*Таблица!H34</f>
        <v>4</v>
      </c>
      <c r="K24" s="42">
        <f>$D$24*Таблица!I34</f>
        <v>0.36</v>
      </c>
      <c r="L24" s="42">
        <f>$D$24*Таблица!J34</f>
        <v>0.047999999999999994</v>
      </c>
      <c r="M24" s="42">
        <f>$D$24*Таблица!K34</f>
        <v>0.02</v>
      </c>
      <c r="N24" s="28">
        <f>$D$24*Таблица!L34</f>
        <v>8</v>
      </c>
      <c r="O24" s="174"/>
    </row>
    <row r="25" spans="1:15" ht="15">
      <c r="A25" s="163"/>
      <c r="B25" s="18" t="s">
        <v>36</v>
      </c>
      <c r="C25" s="42">
        <v>25</v>
      </c>
      <c r="D25" s="42">
        <v>25</v>
      </c>
      <c r="E25" s="168"/>
      <c r="F25" s="42">
        <f>$D$25*Таблица!D39</f>
        <v>54.50000000000001</v>
      </c>
      <c r="G25" s="42">
        <f>$D$25*Таблица!E39</f>
        <v>4.65</v>
      </c>
      <c r="H25" s="42">
        <f>$D$25*Таблица!F39</f>
        <v>4</v>
      </c>
      <c r="I25" s="42">
        <f>$D$25*Таблица!G39</f>
        <v>0</v>
      </c>
      <c r="J25" s="42">
        <f>$D$25*Таблица!H39</f>
        <v>2.25</v>
      </c>
      <c r="K25" s="42">
        <f>$D$25*Таблица!I39</f>
        <v>0.65</v>
      </c>
      <c r="L25" s="42">
        <f>$D$25*Таблица!J39</f>
        <v>0.15</v>
      </c>
      <c r="M25" s="42">
        <f>$D$25*Таблица!K39</f>
        <v>0.375</v>
      </c>
      <c r="N25" s="42">
        <f>$D$25*Таблица!L39</f>
        <v>0</v>
      </c>
      <c r="O25" s="174"/>
    </row>
    <row r="26" spans="1:15" ht="15">
      <c r="A26" s="163"/>
      <c r="B26" s="18" t="s">
        <v>24</v>
      </c>
      <c r="C26" s="42">
        <v>10</v>
      </c>
      <c r="D26" s="42">
        <v>10</v>
      </c>
      <c r="E26" s="168"/>
      <c r="F26" s="42">
        <f>$D$26*Таблица!D29</f>
        <v>4.1</v>
      </c>
      <c r="G26" s="42">
        <f>$D$26*Таблица!E29</f>
        <v>0.14</v>
      </c>
      <c r="H26" s="42">
        <f>$D$26*Таблица!F29</f>
        <v>0</v>
      </c>
      <c r="I26" s="42">
        <f>$D$26*Таблица!G29</f>
        <v>0.9099999999999999</v>
      </c>
      <c r="J26" s="42">
        <f>$D$26*Таблица!H29</f>
        <v>3.1</v>
      </c>
      <c r="K26" s="42">
        <f>$D$26*Таблица!I29</f>
        <v>0.08</v>
      </c>
      <c r="L26" s="42">
        <f>$D$26*Таблица!J29</f>
        <v>0.005</v>
      </c>
      <c r="M26" s="42">
        <f>$D$26*Таблица!K29</f>
        <v>0.002</v>
      </c>
      <c r="N26" s="28">
        <f>$D$26*Таблица!L29</f>
        <v>1</v>
      </c>
      <c r="O26" s="174"/>
    </row>
    <row r="27" spans="1:15" ht="15">
      <c r="A27" s="163"/>
      <c r="B27" s="18" t="s">
        <v>25</v>
      </c>
      <c r="C27" s="42">
        <v>10</v>
      </c>
      <c r="D27" s="42">
        <v>10</v>
      </c>
      <c r="E27" s="168"/>
      <c r="F27" s="42">
        <f>$D$27*Таблица!D30</f>
        <v>3.4000000000000004</v>
      </c>
      <c r="G27" s="42">
        <f>$D$27*Таблица!E30</f>
        <v>0.13</v>
      </c>
      <c r="H27" s="42">
        <f>$D$27*Таблица!F30</f>
        <v>0.01</v>
      </c>
      <c r="I27" s="42">
        <f>$D$27*Таблица!G30</f>
        <v>0.8400000000000001</v>
      </c>
      <c r="J27" s="42">
        <f>$D$27*Таблица!H30</f>
        <v>5.1</v>
      </c>
      <c r="K27" s="42">
        <f>$D$27*Таблица!I30</f>
        <v>0.12</v>
      </c>
      <c r="L27" s="42">
        <f>$D$27*Таблица!J30</f>
        <v>0.005999999999999999</v>
      </c>
      <c r="M27" s="42">
        <f>$D$27*Таблица!K30</f>
        <v>0.007</v>
      </c>
      <c r="N27" s="28">
        <f>$D$27*Таблица!L30</f>
        <v>0.5</v>
      </c>
      <c r="O27" s="174"/>
    </row>
    <row r="28" spans="1:15" ht="15">
      <c r="A28" s="163"/>
      <c r="B28" s="18" t="s">
        <v>141</v>
      </c>
      <c r="C28" s="150">
        <v>5</v>
      </c>
      <c r="D28" s="150">
        <v>5</v>
      </c>
      <c r="E28" s="168"/>
      <c r="F28" s="150">
        <f>$D$28*Таблица!D20</f>
        <v>10.3</v>
      </c>
      <c r="G28" s="150">
        <f>$D$28*Таблица!E20</f>
        <v>0.14</v>
      </c>
      <c r="H28" s="150">
        <f>$D$28*Таблица!F20</f>
        <v>1</v>
      </c>
      <c r="I28" s="150">
        <f>$D$28*Таблица!G20</f>
        <v>0.16</v>
      </c>
      <c r="J28" s="150">
        <f>$D$28*Таблица!H20</f>
        <v>9</v>
      </c>
      <c r="K28" s="150">
        <f>$D$28*Таблица!I20</f>
        <v>0.01</v>
      </c>
      <c r="L28" s="150">
        <f>$D$28*Таблица!J20</f>
        <v>0.0029999999999999996</v>
      </c>
      <c r="M28" s="150">
        <f>$D$28*Таблица!K20</f>
        <v>0.01</v>
      </c>
      <c r="N28" s="150">
        <f>$D$28*Таблица!L20</f>
        <v>0.05</v>
      </c>
      <c r="O28" s="174"/>
    </row>
    <row r="29" spans="1:15" ht="15">
      <c r="A29" s="163"/>
      <c r="B29" s="18" t="s">
        <v>16</v>
      </c>
      <c r="C29" s="42">
        <v>3</v>
      </c>
      <c r="D29" s="42">
        <v>3</v>
      </c>
      <c r="E29" s="168"/>
      <c r="F29" s="42">
        <f>$D$29*Таблица!D24</f>
        <v>22.02</v>
      </c>
      <c r="G29" s="42">
        <f>$D$29*Таблица!E24</f>
        <v>0.012</v>
      </c>
      <c r="H29" s="42">
        <f>$D$29*Таблица!F24</f>
        <v>2.355</v>
      </c>
      <c r="I29" s="42">
        <f>$D$29*Таблица!G24</f>
        <v>0.015</v>
      </c>
      <c r="J29" s="42">
        <f>$D$29*Таблица!H24</f>
        <v>0.72</v>
      </c>
      <c r="K29" s="42">
        <f>$D$29*Таблица!I24</f>
        <v>0.06</v>
      </c>
      <c r="L29" s="42">
        <f>$D$29*Таблица!J24</f>
        <v>0.003</v>
      </c>
      <c r="M29" s="42">
        <f>$D$29*Таблица!K24</f>
        <v>0.003</v>
      </c>
      <c r="N29" s="28">
        <f>$D$29*Таблица!L24</f>
        <v>0</v>
      </c>
      <c r="O29" s="174"/>
    </row>
    <row r="30" spans="1:15" ht="15">
      <c r="A30" s="163"/>
      <c r="B30" s="18" t="s">
        <v>23</v>
      </c>
      <c r="C30" s="42">
        <v>2</v>
      </c>
      <c r="D30" s="42">
        <v>2</v>
      </c>
      <c r="E30" s="168"/>
      <c r="F30" s="42">
        <f>$D$30*Таблица!D26</f>
        <v>17.98</v>
      </c>
      <c r="G30" s="42">
        <f>$D$30*Таблица!E26</f>
        <v>0</v>
      </c>
      <c r="H30" s="42">
        <f>$D$30*Таблица!F26</f>
        <v>1.998</v>
      </c>
      <c r="I30" s="42">
        <f>$D$30*Таблица!G26</f>
        <v>0</v>
      </c>
      <c r="J30" s="42">
        <f>$D$30*Таблица!H26</f>
        <v>0</v>
      </c>
      <c r="K30" s="42">
        <f>$D$30*Таблица!I26</f>
        <v>0</v>
      </c>
      <c r="L30" s="42">
        <f>$D$30*Таблица!J26</f>
        <v>0</v>
      </c>
      <c r="M30" s="42">
        <f>$D$30*Таблица!K26</f>
        <v>0</v>
      </c>
      <c r="N30" s="28">
        <f>$D$30*Таблица!L26</f>
        <v>0</v>
      </c>
      <c r="O30" s="189"/>
    </row>
    <row r="31" spans="1:15" ht="15" customHeight="1">
      <c r="A31" s="175" t="s">
        <v>183</v>
      </c>
      <c r="B31" s="18" t="s">
        <v>26</v>
      </c>
      <c r="C31" s="42">
        <v>80</v>
      </c>
      <c r="D31" s="42">
        <v>80</v>
      </c>
      <c r="E31" s="164">
        <v>140</v>
      </c>
      <c r="F31" s="92">
        <f>$D$31*Таблица!D34</f>
        <v>64</v>
      </c>
      <c r="G31" s="100">
        <f>$D$31*Таблица!E34</f>
        <v>1.6</v>
      </c>
      <c r="H31" s="100">
        <f>$D$31*Таблица!F34</f>
        <v>0.32</v>
      </c>
      <c r="I31" s="100">
        <f>$D$31*Таблица!G34</f>
        <v>13.84</v>
      </c>
      <c r="J31" s="100">
        <f>$D$31*Таблица!H34</f>
        <v>8</v>
      </c>
      <c r="K31" s="100">
        <f>$D$31*Таблица!I34</f>
        <v>0.72</v>
      </c>
      <c r="L31" s="100">
        <f>$D$31*Таблица!J34</f>
        <v>0.09599999999999999</v>
      </c>
      <c r="M31" s="100">
        <f>$D$31*Таблица!K34</f>
        <v>0.04</v>
      </c>
      <c r="N31" s="100">
        <f>$D$31*Таблица!L34</f>
        <v>16</v>
      </c>
      <c r="O31" s="181">
        <v>91</v>
      </c>
    </row>
    <row r="32" spans="1:15" ht="15" customHeight="1">
      <c r="A32" s="177"/>
      <c r="B32" s="18" t="s">
        <v>23</v>
      </c>
      <c r="C32" s="57">
        <v>2</v>
      </c>
      <c r="D32" s="57">
        <v>2</v>
      </c>
      <c r="E32" s="165"/>
      <c r="F32" s="92">
        <f>$D$32*Таблица!D26</f>
        <v>17.98</v>
      </c>
      <c r="G32" s="92">
        <f>$D$32*Таблица!E26</f>
        <v>0</v>
      </c>
      <c r="H32" s="92">
        <f>$D$32*Таблица!F26</f>
        <v>1.998</v>
      </c>
      <c r="I32" s="92">
        <f>$D$32*Таблица!G26</f>
        <v>0</v>
      </c>
      <c r="J32" s="92">
        <f>$D$32*Таблица!H26</f>
        <v>0</v>
      </c>
      <c r="K32" s="92">
        <f>$D$32*Таблица!I26</f>
        <v>0</v>
      </c>
      <c r="L32" s="92">
        <f>$D$32*Таблица!J26</f>
        <v>0</v>
      </c>
      <c r="M32" s="92">
        <f>$D$32*Таблица!K26</f>
        <v>0</v>
      </c>
      <c r="N32" s="92">
        <f>$D$32*Таблица!L26</f>
        <v>0</v>
      </c>
      <c r="O32" s="199"/>
    </row>
    <row r="33" spans="1:15" ht="15" customHeight="1">
      <c r="A33" s="177"/>
      <c r="B33" s="18" t="s">
        <v>36</v>
      </c>
      <c r="C33" s="42">
        <v>50</v>
      </c>
      <c r="D33" s="42">
        <v>50</v>
      </c>
      <c r="E33" s="165"/>
      <c r="F33" s="42">
        <f>$D$33*Таблица!D39</f>
        <v>109.00000000000001</v>
      </c>
      <c r="G33" s="42">
        <f>$D$33*Таблица!E39</f>
        <v>9.3</v>
      </c>
      <c r="H33" s="42">
        <f>$D$33*Таблица!F39</f>
        <v>8</v>
      </c>
      <c r="I33" s="42">
        <f>$D$33*Таблица!G39</f>
        <v>0</v>
      </c>
      <c r="J33" s="42">
        <f>$D$33*Таблица!H39</f>
        <v>4.5</v>
      </c>
      <c r="K33" s="42">
        <f>$D$33*Таблица!I39</f>
        <v>1.3</v>
      </c>
      <c r="L33" s="42">
        <f>$D$33*Таблица!J39</f>
        <v>0.3</v>
      </c>
      <c r="M33" s="42">
        <f>$D$33*Таблица!K39</f>
        <v>0.75</v>
      </c>
      <c r="N33" s="28">
        <f>$D$33*Таблица!L39</f>
        <v>0</v>
      </c>
      <c r="O33" s="199"/>
    </row>
    <row r="34" spans="1:15" ht="15" customHeight="1">
      <c r="A34" s="177"/>
      <c r="B34" s="18" t="s">
        <v>24</v>
      </c>
      <c r="C34" s="42">
        <v>20</v>
      </c>
      <c r="D34" s="42">
        <v>20</v>
      </c>
      <c r="E34" s="165"/>
      <c r="F34" s="42">
        <f>$D$34*Таблица!D29</f>
        <v>8.2</v>
      </c>
      <c r="G34" s="42">
        <f>$D$34*Таблица!E29</f>
        <v>0.28</v>
      </c>
      <c r="H34" s="42">
        <f>$D$34*Таблица!F29</f>
        <v>0</v>
      </c>
      <c r="I34" s="42">
        <f>$D$34*Таблица!G29</f>
        <v>1.8199999999999998</v>
      </c>
      <c r="J34" s="42">
        <f>$D$34*Таблица!H29</f>
        <v>6.2</v>
      </c>
      <c r="K34" s="42">
        <f>$D$34*Таблица!I29</f>
        <v>0.16</v>
      </c>
      <c r="L34" s="42">
        <f>$D$34*Таблица!J29</f>
        <v>0.01</v>
      </c>
      <c r="M34" s="42">
        <f>$D$34*Таблица!K29</f>
        <v>0.004</v>
      </c>
      <c r="N34" s="28">
        <f>$D$34*Таблица!L29</f>
        <v>2</v>
      </c>
      <c r="O34" s="199"/>
    </row>
    <row r="35" spans="1:15" ht="15" customHeight="1">
      <c r="A35" s="177"/>
      <c r="B35" s="18" t="s">
        <v>25</v>
      </c>
      <c r="C35" s="42">
        <v>20</v>
      </c>
      <c r="D35" s="42">
        <v>20</v>
      </c>
      <c r="E35" s="165"/>
      <c r="F35" s="42">
        <f>$D$35*Таблица!D30</f>
        <v>6.800000000000001</v>
      </c>
      <c r="G35" s="42">
        <f>$D$35*Таблица!E30</f>
        <v>0.26</v>
      </c>
      <c r="H35" s="42">
        <f>$D$35*Таблица!F30</f>
        <v>0.02</v>
      </c>
      <c r="I35" s="42">
        <f>$D$35*Таблица!G30</f>
        <v>1.6800000000000002</v>
      </c>
      <c r="J35" s="42">
        <f>$D$35*Таблица!H30</f>
        <v>10.2</v>
      </c>
      <c r="K35" s="42">
        <f>$D$35*Таблица!I30</f>
        <v>0.24</v>
      </c>
      <c r="L35" s="42">
        <f>$D$35*Таблица!J30</f>
        <v>0.011999999999999999</v>
      </c>
      <c r="M35" s="42">
        <f>$D$35*Таблица!K30</f>
        <v>0.014</v>
      </c>
      <c r="N35" s="28">
        <f>$D$35*Таблица!L30</f>
        <v>1</v>
      </c>
      <c r="O35" s="199"/>
    </row>
    <row r="36" spans="1:15" ht="30">
      <c r="A36" s="177"/>
      <c r="B36" s="18" t="s">
        <v>142</v>
      </c>
      <c r="C36" s="42">
        <v>2</v>
      </c>
      <c r="D36" s="42">
        <v>2</v>
      </c>
      <c r="E36" s="165"/>
      <c r="F36" s="42">
        <f>$D$36*Таблица!D51</f>
        <v>1.98</v>
      </c>
      <c r="G36" s="42">
        <f>$D$36*Таблица!E51</f>
        <v>0.096</v>
      </c>
      <c r="H36" s="42">
        <f>$D$36*Таблица!F51</f>
        <v>0</v>
      </c>
      <c r="I36" s="42">
        <f>$D$36*Таблица!G51</f>
        <v>0.38</v>
      </c>
      <c r="J36" s="42">
        <f>$D$36*Таблица!H51</f>
        <v>0.4</v>
      </c>
      <c r="K36" s="42">
        <f>$D$36*Таблица!I51</f>
        <v>0.04</v>
      </c>
      <c r="L36" s="42">
        <f>$D$36*Таблица!J51</f>
        <v>0.003</v>
      </c>
      <c r="M36" s="42">
        <f>$D$36*Таблица!K51</f>
        <v>0.34</v>
      </c>
      <c r="N36" s="28">
        <f>$D$36*Таблица!L51</f>
        <v>0.52</v>
      </c>
      <c r="O36" s="199"/>
    </row>
    <row r="37" spans="1:15" ht="15">
      <c r="A37" s="177"/>
      <c r="B37" s="18" t="s">
        <v>16</v>
      </c>
      <c r="C37" s="42">
        <v>4</v>
      </c>
      <c r="D37" s="42">
        <v>4</v>
      </c>
      <c r="E37" s="172"/>
      <c r="F37" s="42">
        <f>$D$37*Таблица!D24</f>
        <v>29.36</v>
      </c>
      <c r="G37" s="42">
        <f>$D$37*Таблица!E24</f>
        <v>0.016</v>
      </c>
      <c r="H37" s="42">
        <f>$D$37*Таблица!F24</f>
        <v>3.14</v>
      </c>
      <c r="I37" s="42">
        <f>$D$37*Таблица!G24</f>
        <v>0.02</v>
      </c>
      <c r="J37" s="42">
        <f>$D$37*Таблица!H24</f>
        <v>0.96</v>
      </c>
      <c r="K37" s="42">
        <f>$D$37*Таблица!I24</f>
        <v>0.08</v>
      </c>
      <c r="L37" s="42">
        <f>$D$37*Таблица!J24</f>
        <v>0.004</v>
      </c>
      <c r="M37" s="42">
        <f>$D$37*Таблица!K24</f>
        <v>0.004</v>
      </c>
      <c r="N37" s="28">
        <f>$D$37*Таблица!L24</f>
        <v>0</v>
      </c>
      <c r="O37" s="182"/>
    </row>
    <row r="38" spans="1:15" ht="30">
      <c r="A38" s="163" t="s">
        <v>28</v>
      </c>
      <c r="B38" s="18" t="s">
        <v>29</v>
      </c>
      <c r="C38" s="42">
        <v>28</v>
      </c>
      <c r="D38" s="42">
        <v>28</v>
      </c>
      <c r="E38" s="42">
        <v>28</v>
      </c>
      <c r="F38" s="42">
        <f>$D$38*Таблица!D2</f>
        <v>73.36</v>
      </c>
      <c r="G38" s="42">
        <f>$D$38*Таблица!E2</f>
        <v>2.156</v>
      </c>
      <c r="H38" s="42">
        <f>$D$38*Таблица!F2</f>
        <v>0.84</v>
      </c>
      <c r="I38" s="42">
        <f>$D$38*Таблица!G2</f>
        <v>13.943999999999999</v>
      </c>
      <c r="J38" s="42">
        <f>$D$38*Таблица!H2</f>
        <v>5.6000000000000005</v>
      </c>
      <c r="K38" s="42">
        <v>0.06</v>
      </c>
      <c r="L38" s="42">
        <v>0.0308</v>
      </c>
      <c r="M38" s="42">
        <v>0.0224</v>
      </c>
      <c r="N38" s="28">
        <f>$D$38*Таблица!L2</f>
        <v>0</v>
      </c>
      <c r="O38" s="18"/>
    </row>
    <row r="39" spans="1:15" ht="30">
      <c r="A39" s="163"/>
      <c r="B39" s="18" t="s">
        <v>30</v>
      </c>
      <c r="C39" s="42">
        <v>32</v>
      </c>
      <c r="D39" s="42">
        <v>32</v>
      </c>
      <c r="E39" s="42">
        <v>32</v>
      </c>
      <c r="F39" s="42">
        <f>$D$39*Таблица!D3</f>
        <v>57.92</v>
      </c>
      <c r="G39" s="42">
        <f>$D$39*Таблица!E3</f>
        <v>2.112</v>
      </c>
      <c r="H39" s="42">
        <f>$D$39*Таблица!F3</f>
        <v>0.384</v>
      </c>
      <c r="I39" s="42">
        <f>$D$39*Таблица!G3</f>
        <v>10.944</v>
      </c>
      <c r="J39" s="42">
        <f>$D$39*Таблица!H3</f>
        <v>0.672</v>
      </c>
      <c r="K39" s="42">
        <f>$D$39*Таблица!I3</f>
        <v>0.64</v>
      </c>
      <c r="L39" s="42">
        <f>$D$39*Таблица!J3</f>
        <v>0.0256</v>
      </c>
      <c r="M39" s="42">
        <f>$D$39*Таблица!K3</f>
        <v>0.016</v>
      </c>
      <c r="N39" s="28">
        <f>$D$39*Таблица!L3</f>
        <v>0</v>
      </c>
      <c r="O39" s="18"/>
    </row>
    <row r="40" spans="1:15" ht="15">
      <c r="A40" s="175" t="s">
        <v>151</v>
      </c>
      <c r="B40" s="18" t="s">
        <v>132</v>
      </c>
      <c r="C40" s="42">
        <v>18</v>
      </c>
      <c r="D40" s="42">
        <v>18</v>
      </c>
      <c r="E40" s="164">
        <v>150</v>
      </c>
      <c r="F40" s="92">
        <f>$D$40*Таблица!D58</f>
        <v>42.839999999999996</v>
      </c>
      <c r="G40" s="92">
        <f>$D$40*Таблица!E58</f>
        <v>0.558</v>
      </c>
      <c r="H40" s="92">
        <f>$D$40*Таблица!F58</f>
        <v>0</v>
      </c>
      <c r="I40" s="92">
        <f>$D$40*Таблица!G58</f>
        <v>12.419999999999998</v>
      </c>
      <c r="J40" s="92">
        <f>$D$40*Таблица!H58</f>
        <v>14.4</v>
      </c>
      <c r="K40" s="92">
        <f>$D$40*Таблица!I58</f>
        <v>1.08</v>
      </c>
      <c r="L40" s="92">
        <f>$D$40*Таблица!J58</f>
        <v>0</v>
      </c>
      <c r="M40" s="92">
        <f>$D$40*Таблица!K58</f>
        <v>0</v>
      </c>
      <c r="N40" s="92">
        <f>$D$40*Таблица!L58</f>
        <v>0.010799999999999999</v>
      </c>
      <c r="O40" s="169">
        <v>268</v>
      </c>
    </row>
    <row r="41" spans="1:15" ht="15">
      <c r="A41" s="176"/>
      <c r="B41" s="18" t="s">
        <v>17</v>
      </c>
      <c r="C41" s="64">
        <v>8</v>
      </c>
      <c r="D41" s="64">
        <v>8</v>
      </c>
      <c r="E41" s="172"/>
      <c r="F41" s="92">
        <f>$D$41*Таблица!D15</f>
        <v>30.32</v>
      </c>
      <c r="G41" s="92">
        <f>$D$41*Таблица!E15</f>
        <v>0</v>
      </c>
      <c r="H41" s="92">
        <f>$D$41*Таблица!F15</f>
        <v>0</v>
      </c>
      <c r="I41" s="92">
        <f>$D$41*Таблица!G15</f>
        <v>7.984</v>
      </c>
      <c r="J41" s="92">
        <f>$D$41*Таблица!H15</f>
        <v>0.16</v>
      </c>
      <c r="K41" s="92">
        <f>$D$41*Таблица!I15</f>
        <v>0.24</v>
      </c>
      <c r="L41" s="92">
        <f>$D$41*Таблица!J15</f>
        <v>0</v>
      </c>
      <c r="M41" s="92">
        <f>$D$41*Таблица!K15</f>
        <v>0</v>
      </c>
      <c r="N41" s="92">
        <f>$D$41*Таблица!L15</f>
        <v>0</v>
      </c>
      <c r="O41" s="171"/>
    </row>
    <row r="42" spans="1:15" s="15" customFormat="1" ht="14.25">
      <c r="A42" s="29" t="s">
        <v>37</v>
      </c>
      <c r="B42" s="21"/>
      <c r="C42" s="30"/>
      <c r="D42" s="30"/>
      <c r="E42" s="23">
        <f>SUM(E21:E40)</f>
        <v>540</v>
      </c>
      <c r="F42" s="31">
        <f aca="true" t="shared" si="2" ref="F42:N42">SUM(F21:F41)</f>
        <v>635.8400000000001</v>
      </c>
      <c r="G42" s="31">
        <f t="shared" si="2"/>
        <v>23.72</v>
      </c>
      <c r="H42" s="31">
        <f t="shared" si="2"/>
        <v>26.313</v>
      </c>
      <c r="I42" s="31">
        <f t="shared" si="2"/>
        <v>78.757</v>
      </c>
      <c r="J42" s="31">
        <f t="shared" si="2"/>
        <v>112.962</v>
      </c>
      <c r="K42" s="31">
        <f t="shared" si="2"/>
        <v>6.9399999999999995</v>
      </c>
      <c r="L42" s="31">
        <f t="shared" si="2"/>
        <v>0.7304</v>
      </c>
      <c r="M42" s="31">
        <f t="shared" si="2"/>
        <v>1.6474</v>
      </c>
      <c r="N42" s="31">
        <f t="shared" si="2"/>
        <v>54.0808</v>
      </c>
      <c r="O42" s="21"/>
    </row>
    <row r="43" spans="1:15" ht="15">
      <c r="A43" s="25" t="s">
        <v>32</v>
      </c>
      <c r="B43" s="22"/>
      <c r="C43" s="22"/>
      <c r="D43" s="22"/>
      <c r="E43" s="22"/>
      <c r="F43" s="22"/>
      <c r="G43" s="22"/>
      <c r="H43" s="22"/>
      <c r="I43" s="26"/>
      <c r="J43" s="22"/>
      <c r="K43" s="22"/>
      <c r="L43" s="22"/>
      <c r="M43" s="22"/>
      <c r="N43" s="22"/>
      <c r="O43" s="27"/>
    </row>
    <row r="44" spans="1:15" ht="15" customHeight="1">
      <c r="A44" s="163" t="s">
        <v>205</v>
      </c>
      <c r="B44" s="18" t="s">
        <v>33</v>
      </c>
      <c r="C44" s="72">
        <v>8</v>
      </c>
      <c r="D44" s="72">
        <v>8</v>
      </c>
      <c r="E44" s="165">
        <v>85</v>
      </c>
      <c r="F44" s="92">
        <f>$D$44*Таблица!D6</f>
        <v>26.24</v>
      </c>
      <c r="G44" s="92">
        <f>$D$44*Таблица!E6</f>
        <v>0.824</v>
      </c>
      <c r="H44" s="92">
        <f>$D$44*Таблица!F6</f>
        <v>0.08</v>
      </c>
      <c r="I44" s="92">
        <f>$D$44*Таблица!G6</f>
        <v>5.432</v>
      </c>
      <c r="J44" s="92">
        <f>$D$44*Таблица!H6</f>
        <v>1.6</v>
      </c>
      <c r="K44" s="92">
        <f>$D$44*Таблица!I6</f>
        <v>0.184</v>
      </c>
      <c r="L44" s="92">
        <f>$D$44*Таблица!J6</f>
        <v>0.0112</v>
      </c>
      <c r="M44" s="92">
        <f>$D$44*Таблица!K6</f>
        <v>0.0056</v>
      </c>
      <c r="N44" s="92">
        <f>$D$44*Таблица!L6</f>
        <v>0</v>
      </c>
      <c r="O44" s="170">
        <v>212</v>
      </c>
    </row>
    <row r="45" spans="1:15" ht="15">
      <c r="A45" s="163"/>
      <c r="B45" s="18" t="s">
        <v>45</v>
      </c>
      <c r="C45" s="42">
        <v>10</v>
      </c>
      <c r="D45" s="42">
        <v>10</v>
      </c>
      <c r="E45" s="165"/>
      <c r="F45" s="42">
        <f>$D$45*Таблица!D47</f>
        <v>15.700000000000001</v>
      </c>
      <c r="G45" s="42">
        <f>$D$45*Таблица!E47</f>
        <v>1.27</v>
      </c>
      <c r="H45" s="42">
        <f>$D$45*Таблица!F47</f>
        <v>1.1500000000000001</v>
      </c>
      <c r="I45" s="42">
        <f>$D$45*Таблица!G47</f>
        <v>0.07</v>
      </c>
      <c r="J45" s="42">
        <f>$D$45*Таблица!H47</f>
        <v>5.5</v>
      </c>
      <c r="K45" s="42">
        <f>$D$45*Таблица!I47</f>
        <v>0.27</v>
      </c>
      <c r="L45" s="42">
        <f>$D$45*Таблица!J47</f>
        <v>0.007</v>
      </c>
      <c r="M45" s="42">
        <f>$D$45*Таблица!K47</f>
        <v>0.044000000000000004</v>
      </c>
      <c r="N45" s="42">
        <f>$D$45*Таблица!L47</f>
        <v>0</v>
      </c>
      <c r="O45" s="170"/>
    </row>
    <row r="46" spans="1:15" ht="15">
      <c r="A46" s="163"/>
      <c r="B46" s="18" t="s">
        <v>17</v>
      </c>
      <c r="C46" s="42">
        <v>2</v>
      </c>
      <c r="D46" s="42">
        <v>2</v>
      </c>
      <c r="E46" s="165"/>
      <c r="F46" s="42">
        <f>$D$46*Таблица!D15</f>
        <v>7.58</v>
      </c>
      <c r="G46" s="42">
        <f>$D$46*Таблица!E15</f>
        <v>0</v>
      </c>
      <c r="H46" s="42">
        <f>$D$46*Таблица!F15</f>
        <v>0</v>
      </c>
      <c r="I46" s="42">
        <f>$D$46*Таблица!G15</f>
        <v>1.996</v>
      </c>
      <c r="J46" s="42">
        <f>$D$46*Таблица!H15</f>
        <v>0.04</v>
      </c>
      <c r="K46" s="42">
        <f>$D$46*Таблица!I15</f>
        <v>0.06</v>
      </c>
      <c r="L46" s="42">
        <f>$D$46*Таблица!J15</f>
        <v>0</v>
      </c>
      <c r="M46" s="42">
        <f>$D$46*Таблица!K15</f>
        <v>0</v>
      </c>
      <c r="N46" s="28">
        <f>$D$46*Таблица!L15</f>
        <v>0</v>
      </c>
      <c r="O46" s="170"/>
    </row>
    <row r="47" spans="1:15" ht="15">
      <c r="A47" s="163"/>
      <c r="B47" s="18" t="s">
        <v>141</v>
      </c>
      <c r="C47" s="133">
        <v>5</v>
      </c>
      <c r="D47" s="133">
        <v>5</v>
      </c>
      <c r="E47" s="165"/>
      <c r="F47" s="133">
        <f>$D$47*Таблица!D20</f>
        <v>10.3</v>
      </c>
      <c r="G47" s="133">
        <f>$D$47*Таблица!E20</f>
        <v>0.14</v>
      </c>
      <c r="H47" s="133">
        <f>$D$47*Таблица!F20</f>
        <v>1</v>
      </c>
      <c r="I47" s="133">
        <f>$D$47*Таблица!G20</f>
        <v>0.16</v>
      </c>
      <c r="J47" s="133">
        <f>$D$47*Таблица!H20</f>
        <v>9</v>
      </c>
      <c r="K47" s="133">
        <f>$D$47*Таблица!I20</f>
        <v>0.01</v>
      </c>
      <c r="L47" s="133">
        <f>$D$47*Таблица!J20</f>
        <v>0.0029999999999999996</v>
      </c>
      <c r="M47" s="133">
        <f>$D$47*Таблица!K20</f>
        <v>0.01</v>
      </c>
      <c r="N47" s="133">
        <f>$D$47*Таблица!L20</f>
        <v>0.05</v>
      </c>
      <c r="O47" s="170"/>
    </row>
    <row r="48" spans="1:15" ht="15">
      <c r="A48" s="163"/>
      <c r="B48" s="18" t="s">
        <v>23</v>
      </c>
      <c r="C48" s="103">
        <v>1.2</v>
      </c>
      <c r="D48" s="103">
        <v>1.2</v>
      </c>
      <c r="E48" s="165"/>
      <c r="F48" s="103">
        <f>$D$48*Таблица!D26</f>
        <v>10.788</v>
      </c>
      <c r="G48" s="103">
        <f>$D$48*Таблица!E26</f>
        <v>0</v>
      </c>
      <c r="H48" s="103">
        <f>$D$48*Таблица!F26</f>
        <v>1.1987999999999999</v>
      </c>
      <c r="I48" s="103">
        <f>$D$48*Таблица!G26</f>
        <v>0</v>
      </c>
      <c r="J48" s="103">
        <f>$D$48*Таблица!H26</f>
        <v>0</v>
      </c>
      <c r="K48" s="103">
        <f>$D$48*Таблица!I26</f>
        <v>0</v>
      </c>
      <c r="L48" s="103">
        <f>$D$48*Таблица!J26</f>
        <v>0</v>
      </c>
      <c r="M48" s="103">
        <f>$D$48*Таблица!K26</f>
        <v>0</v>
      </c>
      <c r="N48" s="103">
        <f>$D$48*Таблица!L26</f>
        <v>0</v>
      </c>
      <c r="O48" s="170"/>
    </row>
    <row r="49" spans="1:15" ht="15">
      <c r="A49" s="163"/>
      <c r="B49" s="18" t="s">
        <v>16</v>
      </c>
      <c r="C49" s="42">
        <v>2.4</v>
      </c>
      <c r="D49" s="42">
        <v>2.4</v>
      </c>
      <c r="E49" s="165"/>
      <c r="F49" s="42">
        <f>$D$49*Таблица!D24</f>
        <v>17.616</v>
      </c>
      <c r="G49" s="42">
        <f>$D$49*Таблица!E24</f>
        <v>0.0096</v>
      </c>
      <c r="H49" s="42">
        <f>$D$49*Таблица!F24</f>
        <v>1.884</v>
      </c>
      <c r="I49" s="42">
        <f>$D$49*Таблица!G24</f>
        <v>0.012</v>
      </c>
      <c r="J49" s="42">
        <f>$D$49*Таблица!H24</f>
        <v>0.576</v>
      </c>
      <c r="K49" s="42">
        <f>$D$49*Таблица!I24</f>
        <v>0.048</v>
      </c>
      <c r="L49" s="42">
        <f>$D$49*Таблица!J24</f>
        <v>0.0024</v>
      </c>
      <c r="M49" s="42">
        <f>$D$49*Таблица!K24</f>
        <v>0.0024</v>
      </c>
      <c r="N49" s="42">
        <f>$D$49*Таблица!L24</f>
        <v>0</v>
      </c>
      <c r="O49" s="170"/>
    </row>
    <row r="50" spans="1:15" ht="15">
      <c r="A50" s="163"/>
      <c r="B50" s="18" t="s">
        <v>43</v>
      </c>
      <c r="C50" s="135">
        <v>10</v>
      </c>
      <c r="D50" s="135">
        <v>10</v>
      </c>
      <c r="E50" s="165"/>
      <c r="F50" s="135">
        <f>$D$50*Таблица!D4</f>
        <v>33.4</v>
      </c>
      <c r="G50" s="135">
        <f>$D$50*Таблица!E4</f>
        <v>1.03</v>
      </c>
      <c r="H50" s="135">
        <f>$D$50*Таблица!F4</f>
        <v>0.10999999999999999</v>
      </c>
      <c r="I50" s="135">
        <f>$D$50*Таблица!G4</f>
        <v>6.8999999999999995</v>
      </c>
      <c r="J50" s="135">
        <f>$D$50*Таблица!H4</f>
        <v>1.7999999999999998</v>
      </c>
      <c r="K50" s="135">
        <f>$D$50*Таблица!I4</f>
        <v>0.12</v>
      </c>
      <c r="L50" s="135">
        <f>$D$50*Таблица!J4</f>
        <v>0.016999999999999998</v>
      </c>
      <c r="M50" s="135">
        <f>$D$50*Таблица!K4</f>
        <v>0.008</v>
      </c>
      <c r="N50" s="135">
        <f>$D$50*Таблица!L4</f>
        <v>0</v>
      </c>
      <c r="O50" s="170"/>
    </row>
    <row r="51" spans="1:15" ht="15">
      <c r="A51" s="163"/>
      <c r="B51" s="18" t="s">
        <v>145</v>
      </c>
      <c r="C51" s="42">
        <v>60</v>
      </c>
      <c r="D51" s="42">
        <v>60</v>
      </c>
      <c r="E51" s="172"/>
      <c r="F51" s="42">
        <f>$D$51*Таблица!D55</f>
        <v>93.60000000000001</v>
      </c>
      <c r="G51" s="42">
        <f>$D$51*Таблица!E55</f>
        <v>10.020000000000001</v>
      </c>
      <c r="H51" s="42">
        <f>$D$51*Таблица!F55</f>
        <v>5.3999999999999995</v>
      </c>
      <c r="I51" s="42">
        <f>$D$51*Таблица!G55</f>
        <v>0.7799999999999999</v>
      </c>
      <c r="J51" s="42">
        <f>$D$51*Таблица!H55</f>
        <v>90</v>
      </c>
      <c r="K51" s="42">
        <f>$D$51*Таблица!I55</f>
        <v>24</v>
      </c>
      <c r="L51" s="42">
        <f>$D$51*Таблица!J55</f>
        <v>0.03</v>
      </c>
      <c r="M51" s="42">
        <f>$D$51*Таблица!K55</f>
        <v>0.18</v>
      </c>
      <c r="N51" s="28">
        <f>$D$51*Таблица!L55</f>
        <v>0.3</v>
      </c>
      <c r="O51" s="170"/>
    </row>
    <row r="52" spans="1:15" ht="30">
      <c r="A52" s="163"/>
      <c r="B52" s="18" t="s">
        <v>138</v>
      </c>
      <c r="C52" s="42">
        <v>15</v>
      </c>
      <c r="D52" s="42">
        <v>15</v>
      </c>
      <c r="E52" s="94">
        <v>15</v>
      </c>
      <c r="F52" s="42">
        <f>$D$52*Таблица!D23</f>
        <v>48</v>
      </c>
      <c r="G52" s="42">
        <f>$D$52*Таблица!E23</f>
        <v>1.0799999999999998</v>
      </c>
      <c r="H52" s="42">
        <f>$D$52*Таблица!F23</f>
        <v>1.2750000000000001</v>
      </c>
      <c r="I52" s="42">
        <f>$D$52*Таблица!G23</f>
        <v>8.4</v>
      </c>
      <c r="J52" s="42">
        <f>$D$52*Таблица!H23</f>
        <v>46.05</v>
      </c>
      <c r="K52" s="42">
        <f>$D$52*Таблица!I23</f>
        <v>0.03</v>
      </c>
      <c r="L52" s="42">
        <f>$D$52*Таблица!J23</f>
        <v>0.009</v>
      </c>
      <c r="M52" s="42">
        <f>$D$52*Таблица!K23</f>
        <v>0.03</v>
      </c>
      <c r="N52" s="28">
        <f>$D$52*Таблица!L23</f>
        <v>0.15</v>
      </c>
      <c r="O52" s="170"/>
    </row>
    <row r="53" spans="1:15" ht="15">
      <c r="A53" s="163" t="s">
        <v>34</v>
      </c>
      <c r="B53" s="18" t="s">
        <v>35</v>
      </c>
      <c r="C53" s="42">
        <v>0.4</v>
      </c>
      <c r="D53" s="42">
        <v>0.4</v>
      </c>
      <c r="E53" s="168">
        <v>150</v>
      </c>
      <c r="F53" s="105">
        <f>$D$53*Таблица!D60</f>
        <v>0.08000000000000002</v>
      </c>
      <c r="G53" s="105">
        <f>$D$53*Таблица!E60</f>
        <v>0.016</v>
      </c>
      <c r="H53" s="105">
        <f>$D$53*Таблица!F60</f>
        <v>0</v>
      </c>
      <c r="I53" s="105">
        <f>$D$53*Таблица!G60</f>
        <v>0.048</v>
      </c>
      <c r="J53" s="105">
        <f>$D$53*Таблица!H60</f>
        <v>1.9800000000000002</v>
      </c>
      <c r="K53" s="105">
        <f>$D$53*Таблица!I60</f>
        <v>0</v>
      </c>
      <c r="L53" s="105">
        <f>$D$53*Таблица!J60</f>
        <v>0.00028000000000000003</v>
      </c>
      <c r="M53" s="105">
        <f>$D$53*Таблица!K60</f>
        <v>0.0004</v>
      </c>
      <c r="N53" s="105">
        <f>$D$53*Таблица!L60</f>
        <v>0</v>
      </c>
      <c r="O53" s="169">
        <v>18</v>
      </c>
    </row>
    <row r="54" spans="1:15" ht="15">
      <c r="A54" s="163"/>
      <c r="B54" s="18" t="s">
        <v>17</v>
      </c>
      <c r="C54" s="42">
        <v>8</v>
      </c>
      <c r="D54" s="42">
        <v>8</v>
      </c>
      <c r="E54" s="168"/>
      <c r="F54" s="42">
        <f>$D$54*Таблица!D15</f>
        <v>30.32</v>
      </c>
      <c r="G54" s="42">
        <f>$D$54*Таблица!E15</f>
        <v>0</v>
      </c>
      <c r="H54" s="42">
        <f>$D$54*Таблица!F15</f>
        <v>0</v>
      </c>
      <c r="I54" s="42">
        <f>$D$54*Таблица!G15</f>
        <v>7.984</v>
      </c>
      <c r="J54" s="42">
        <f>$D$54*Таблица!H15</f>
        <v>0.16</v>
      </c>
      <c r="K54" s="42">
        <f>$D$54*Таблица!I15</f>
        <v>0.24</v>
      </c>
      <c r="L54" s="42">
        <f>$D$54*Таблица!J15</f>
        <v>0</v>
      </c>
      <c r="M54" s="42">
        <f>$D$54*Таблица!K15</f>
        <v>0</v>
      </c>
      <c r="N54" s="28">
        <f>$D$54*Таблица!L15</f>
        <v>0</v>
      </c>
      <c r="O54" s="171"/>
    </row>
    <row r="55" spans="1:15" ht="15">
      <c r="A55" s="45" t="s">
        <v>154</v>
      </c>
      <c r="B55" s="18" t="s">
        <v>155</v>
      </c>
      <c r="C55" s="42">
        <v>210</v>
      </c>
      <c r="D55" s="42">
        <v>210</v>
      </c>
      <c r="E55" s="44">
        <v>210</v>
      </c>
      <c r="F55" s="92">
        <f>$D$55*Таблица!D35</f>
        <v>94.5</v>
      </c>
      <c r="G55" s="92">
        <f>$D$55*Таблица!E35</f>
        <v>0.84</v>
      </c>
      <c r="H55" s="92">
        <f>$D$55*Таблица!F35</f>
        <v>0.84</v>
      </c>
      <c r="I55" s="92">
        <f>$D$55*Таблица!G35</f>
        <v>20.580000000000002</v>
      </c>
      <c r="J55" s="92">
        <f>$D$55*Таблица!H35</f>
        <v>33.6</v>
      </c>
      <c r="K55" s="92">
        <f>$D$55*Таблица!I35</f>
        <v>4.62</v>
      </c>
      <c r="L55" s="92">
        <f>$D$55*Таблица!J35</f>
        <v>0.021</v>
      </c>
      <c r="M55" s="92">
        <f>$D$55*Таблица!K35</f>
        <v>0.063</v>
      </c>
      <c r="N55" s="92">
        <f>$D$55*Таблица!L35</f>
        <v>2.73</v>
      </c>
      <c r="O55" s="43"/>
    </row>
    <row r="56" spans="1:15" s="15" customFormat="1" ht="14.25">
      <c r="A56" s="29" t="s">
        <v>37</v>
      </c>
      <c r="B56" s="21"/>
      <c r="C56" s="30"/>
      <c r="D56" s="30"/>
      <c r="E56" s="23">
        <f aca="true" t="shared" si="3" ref="E56:N56">SUM(E44:E55)</f>
        <v>460</v>
      </c>
      <c r="F56" s="31">
        <f t="shared" si="3"/>
        <v>388.12399999999997</v>
      </c>
      <c r="G56" s="31">
        <f t="shared" si="3"/>
        <v>15.229600000000001</v>
      </c>
      <c r="H56" s="31">
        <f t="shared" si="3"/>
        <v>12.937800000000001</v>
      </c>
      <c r="I56" s="31">
        <f t="shared" si="3"/>
        <v>52.361999999999995</v>
      </c>
      <c r="J56" s="31">
        <f t="shared" si="3"/>
        <v>190.30599999999998</v>
      </c>
      <c r="K56" s="31">
        <f t="shared" si="3"/>
        <v>29.582</v>
      </c>
      <c r="L56" s="31">
        <f t="shared" si="3"/>
        <v>0.10088</v>
      </c>
      <c r="M56" s="31">
        <f t="shared" si="3"/>
        <v>0.34340000000000004</v>
      </c>
      <c r="N56" s="31">
        <f t="shared" si="3"/>
        <v>3.23</v>
      </c>
      <c r="O56" s="21"/>
    </row>
    <row r="57" spans="1:15" s="15" customFormat="1" ht="14.25">
      <c r="A57" s="29" t="s">
        <v>131</v>
      </c>
      <c r="B57" s="21"/>
      <c r="C57" s="30"/>
      <c r="D57" s="30"/>
      <c r="E57" s="23">
        <f>E16+E19+E42</f>
        <v>968</v>
      </c>
      <c r="F57" s="31">
        <f aca="true" t="shared" si="4" ref="F57:N57">F56+F42+F19+F16</f>
        <v>1383.3080000000002</v>
      </c>
      <c r="G57" s="31">
        <f t="shared" si="4"/>
        <v>51.351600000000005</v>
      </c>
      <c r="H57" s="31">
        <f t="shared" si="4"/>
        <v>53.050799999999995</v>
      </c>
      <c r="I57" s="31">
        <f t="shared" si="4"/>
        <v>177.26979999999998</v>
      </c>
      <c r="J57" s="31">
        <f t="shared" si="4"/>
        <v>770.48</v>
      </c>
      <c r="K57" s="31">
        <f t="shared" si="4"/>
        <v>37.86</v>
      </c>
      <c r="L57" s="31">
        <f t="shared" si="4"/>
        <v>0.96328</v>
      </c>
      <c r="M57" s="31">
        <f t="shared" si="4"/>
        <v>2.4258</v>
      </c>
      <c r="N57" s="32">
        <f t="shared" si="4"/>
        <v>57.6908</v>
      </c>
      <c r="O57" s="21"/>
    </row>
  </sheetData>
  <sheetProtection/>
  <mergeCells count="37">
    <mergeCell ref="O3:O4"/>
    <mergeCell ref="O44:O52"/>
    <mergeCell ref="A53:A54"/>
    <mergeCell ref="E53:E54"/>
    <mergeCell ref="A38:A39"/>
    <mergeCell ref="A40:A41"/>
    <mergeCell ref="E40:E41"/>
    <mergeCell ref="O53:O54"/>
    <mergeCell ref="O6:O9"/>
    <mergeCell ref="A10:A12"/>
    <mergeCell ref="B1:O1"/>
    <mergeCell ref="A3:A4"/>
    <mergeCell ref="B3:B4"/>
    <mergeCell ref="C3:C4"/>
    <mergeCell ref="A23:A30"/>
    <mergeCell ref="D3:D4"/>
    <mergeCell ref="E3:E4"/>
    <mergeCell ref="F3:F4"/>
    <mergeCell ref="G3:I3"/>
    <mergeCell ref="J3:N3"/>
    <mergeCell ref="E44:E51"/>
    <mergeCell ref="A44:A52"/>
    <mergeCell ref="O13:O15"/>
    <mergeCell ref="O23:O30"/>
    <mergeCell ref="E23:E30"/>
    <mergeCell ref="O31:O37"/>
    <mergeCell ref="O40:O41"/>
    <mergeCell ref="O10:O12"/>
    <mergeCell ref="A31:A37"/>
    <mergeCell ref="E31:E37"/>
    <mergeCell ref="A6:A9"/>
    <mergeCell ref="E6:E9"/>
    <mergeCell ref="A21:A22"/>
    <mergeCell ref="E21:E22"/>
    <mergeCell ref="O21:O22"/>
    <mergeCell ref="A13:A15"/>
    <mergeCell ref="E13:E15"/>
  </mergeCells>
  <hyperlinks>
    <hyperlink ref="O10:O12" r:id="rId1" display="Тех. карты док\3.doc"/>
    <hyperlink ref="O13:O15" r:id="rId2" display="Тех. карты док\264.doc"/>
    <hyperlink ref="O18" r:id="rId3" display="Тех. карты док\253.doc"/>
    <hyperlink ref="O40" r:id="rId4" display="Тех. карты док\268.doc"/>
    <hyperlink ref="O53:O54" r:id="rId5" display="Тех. карты док\258.doc"/>
    <hyperlink ref="O23:O30" r:id="rId6" display="Тех. карты\86 м.jpg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B1">
      <pane ySplit="1" topLeftCell="A18" activePane="bottomLeft" state="frozen"/>
      <selection pane="topLeft" activeCell="A1" sqref="A1"/>
      <selection pane="bottomLeft" activeCell="I53" sqref="I53"/>
    </sheetView>
  </sheetViews>
  <sheetFormatPr defaultColWidth="9.140625" defaultRowHeight="15"/>
  <cols>
    <col min="1" max="1" width="4.140625" style="1" customWidth="1"/>
    <col min="2" max="2" width="22.28125" style="10" customWidth="1"/>
    <col min="3" max="3" width="21.421875" style="10" customWidth="1"/>
    <col min="4" max="6" width="9.140625" style="2" customWidth="1"/>
    <col min="7" max="7" width="10.00390625" style="2" customWidth="1"/>
    <col min="8" max="12" width="9.140625" style="2" customWidth="1"/>
    <col min="13" max="16384" width="9.140625" style="1" customWidth="1"/>
  </cols>
  <sheetData>
    <row r="1" spans="1:12" ht="16.5" customHeight="1">
      <c r="A1" s="4" t="s">
        <v>70</v>
      </c>
      <c r="B1" s="4" t="s">
        <v>71</v>
      </c>
      <c r="C1" s="20" t="s">
        <v>147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2" ht="15">
      <c r="A2" s="5">
        <v>1</v>
      </c>
      <c r="B2" s="11" t="s">
        <v>72</v>
      </c>
      <c r="C2" s="11" t="s">
        <v>29</v>
      </c>
      <c r="D2" s="4">
        <v>2.62</v>
      </c>
      <c r="E2" s="4">
        <v>0.077</v>
      </c>
      <c r="F2" s="4">
        <v>0.03</v>
      </c>
      <c r="G2" s="4">
        <v>0.498</v>
      </c>
      <c r="H2" s="4">
        <v>0.2</v>
      </c>
      <c r="I2" s="4">
        <v>0.009</v>
      </c>
      <c r="J2" s="4">
        <v>0.0011</v>
      </c>
      <c r="K2" s="4">
        <v>0.0008</v>
      </c>
      <c r="L2" s="4">
        <v>0</v>
      </c>
    </row>
    <row r="3" spans="1:12" ht="15">
      <c r="A3" s="5">
        <f>A2+1</f>
        <v>2</v>
      </c>
      <c r="B3" s="11" t="s">
        <v>73</v>
      </c>
      <c r="C3" s="11" t="s">
        <v>30</v>
      </c>
      <c r="D3" s="4">
        <v>1.81</v>
      </c>
      <c r="E3" s="4">
        <v>0.066</v>
      </c>
      <c r="F3" s="4">
        <v>0.012</v>
      </c>
      <c r="G3" s="4">
        <v>0.342</v>
      </c>
      <c r="H3" s="4">
        <v>0.021</v>
      </c>
      <c r="I3" s="4">
        <v>0.02</v>
      </c>
      <c r="J3" s="4">
        <v>0.0008</v>
      </c>
      <c r="K3" s="4">
        <v>0.0005</v>
      </c>
      <c r="L3" s="4">
        <v>0</v>
      </c>
    </row>
    <row r="4" spans="1:12" ht="15">
      <c r="A4" s="5">
        <f aca="true" t="shared" si="0" ref="A4:A64">A3+1</f>
        <v>3</v>
      </c>
      <c r="B4" s="11" t="s">
        <v>74</v>
      </c>
      <c r="C4" s="11" t="s">
        <v>43</v>
      </c>
      <c r="D4" s="4">
        <v>3.34</v>
      </c>
      <c r="E4" s="4">
        <v>0.103</v>
      </c>
      <c r="F4" s="4">
        <v>0.011</v>
      </c>
      <c r="G4" s="4">
        <v>0.69</v>
      </c>
      <c r="H4" s="4">
        <v>0.18</v>
      </c>
      <c r="I4" s="4">
        <v>0.012</v>
      </c>
      <c r="J4" s="4">
        <v>0.0017</v>
      </c>
      <c r="K4" s="4">
        <v>0.0008</v>
      </c>
      <c r="L4" s="4">
        <v>0</v>
      </c>
    </row>
    <row r="5" spans="1:12" ht="15">
      <c r="A5" s="5">
        <f t="shared" si="0"/>
        <v>4</v>
      </c>
      <c r="B5" s="11" t="s">
        <v>75</v>
      </c>
      <c r="C5" s="11"/>
      <c r="D5" s="4">
        <v>3.24</v>
      </c>
      <c r="E5" s="4">
        <v>0.093</v>
      </c>
      <c r="F5" s="4">
        <v>0.011</v>
      </c>
      <c r="G5" s="4">
        <v>0.737</v>
      </c>
      <c r="H5" s="4">
        <v>0.38</v>
      </c>
      <c r="I5" s="4">
        <v>0.033</v>
      </c>
      <c r="J5" s="4">
        <v>0.0012</v>
      </c>
      <c r="K5" s="4">
        <v>0.0006</v>
      </c>
      <c r="L5" s="4">
        <v>0</v>
      </c>
    </row>
    <row r="6" spans="1:12" ht="15">
      <c r="A6" s="5">
        <f t="shared" si="0"/>
        <v>5</v>
      </c>
      <c r="B6" s="11" t="s">
        <v>76</v>
      </c>
      <c r="C6" s="11" t="s">
        <v>33</v>
      </c>
      <c r="D6" s="4">
        <v>3.28</v>
      </c>
      <c r="E6" s="4">
        <v>0.103</v>
      </c>
      <c r="F6" s="4">
        <v>0.01</v>
      </c>
      <c r="G6" s="4">
        <v>0.679</v>
      </c>
      <c r="H6" s="4">
        <v>0.2</v>
      </c>
      <c r="I6" s="4">
        <v>0.023</v>
      </c>
      <c r="J6" s="4">
        <v>0.0014</v>
      </c>
      <c r="K6" s="4">
        <v>0.0007</v>
      </c>
      <c r="L6" s="4">
        <v>0</v>
      </c>
    </row>
    <row r="7" spans="1:12" ht="15">
      <c r="A7" s="5">
        <f t="shared" si="0"/>
        <v>6</v>
      </c>
      <c r="B7" s="11" t="s">
        <v>77</v>
      </c>
      <c r="C7" s="11" t="s">
        <v>27</v>
      </c>
      <c r="D7" s="4">
        <v>3.35</v>
      </c>
      <c r="E7" s="4">
        <v>0.126</v>
      </c>
      <c r="F7" s="4">
        <v>0.033</v>
      </c>
      <c r="G7" s="4">
        <v>0.621</v>
      </c>
      <c r="H7" s="4">
        <v>0.7</v>
      </c>
      <c r="I7" s="4">
        <v>0.08</v>
      </c>
      <c r="J7" s="4">
        <v>0.0053</v>
      </c>
      <c r="K7" s="4">
        <v>0.002</v>
      </c>
      <c r="L7" s="4">
        <v>0</v>
      </c>
    </row>
    <row r="8" spans="1:12" ht="15">
      <c r="A8" s="5">
        <f t="shared" si="0"/>
        <v>7</v>
      </c>
      <c r="B8" s="11" t="s">
        <v>78</v>
      </c>
      <c r="C8" s="11" t="s">
        <v>15</v>
      </c>
      <c r="D8" s="4">
        <v>3.3</v>
      </c>
      <c r="E8" s="4">
        <v>0.07</v>
      </c>
      <c r="F8" s="4">
        <v>0.01</v>
      </c>
      <c r="G8" s="4">
        <v>0.714</v>
      </c>
      <c r="H8" s="4">
        <v>0.24</v>
      </c>
      <c r="I8" s="4">
        <v>0.018</v>
      </c>
      <c r="J8" s="4">
        <v>0.0008</v>
      </c>
      <c r="K8" s="4">
        <v>0.0004</v>
      </c>
      <c r="L8" s="4">
        <v>0</v>
      </c>
    </row>
    <row r="9" spans="1:12" ht="15">
      <c r="A9" s="5">
        <f t="shared" si="0"/>
        <v>8</v>
      </c>
      <c r="B9" s="11" t="s">
        <v>79</v>
      </c>
      <c r="C9" s="11" t="s">
        <v>22</v>
      </c>
      <c r="D9" s="4">
        <v>3.48</v>
      </c>
      <c r="E9" s="4">
        <v>0.115</v>
      </c>
      <c r="F9" s="4">
        <v>0.033</v>
      </c>
      <c r="G9" s="4">
        <v>0.665</v>
      </c>
      <c r="H9" s="4">
        <v>0.27</v>
      </c>
      <c r="I9" s="4">
        <v>0.07</v>
      </c>
      <c r="J9" s="4">
        <v>0.0062</v>
      </c>
      <c r="K9" s="4">
        <v>0.0004</v>
      </c>
      <c r="L9" s="4">
        <v>0</v>
      </c>
    </row>
    <row r="10" spans="1:12" ht="15">
      <c r="A10" s="5">
        <f t="shared" si="0"/>
        <v>9</v>
      </c>
      <c r="B10" s="11" t="s">
        <v>80</v>
      </c>
      <c r="C10" s="11" t="s">
        <v>65</v>
      </c>
      <c r="D10" s="4">
        <v>3.05</v>
      </c>
      <c r="E10" s="4">
        <v>0.11</v>
      </c>
      <c r="F10" s="4">
        <v>0.062</v>
      </c>
      <c r="G10" s="4">
        <v>0.501</v>
      </c>
      <c r="H10" s="4">
        <v>0.52</v>
      </c>
      <c r="I10" s="4">
        <v>0.078</v>
      </c>
      <c r="J10" s="4">
        <v>0.0045</v>
      </c>
      <c r="K10" s="4">
        <v>0.001</v>
      </c>
      <c r="L10" s="4">
        <v>0</v>
      </c>
    </row>
    <row r="11" spans="1:12" ht="15">
      <c r="A11" s="5">
        <f t="shared" si="0"/>
        <v>10</v>
      </c>
      <c r="B11" s="11" t="s">
        <v>81</v>
      </c>
      <c r="C11" s="11" t="s">
        <v>52</v>
      </c>
      <c r="D11" s="4">
        <v>3.43</v>
      </c>
      <c r="E11" s="4">
        <v>0.127</v>
      </c>
      <c r="F11" s="4">
        <v>0.011</v>
      </c>
      <c r="G11" s="4">
        <v>0.706</v>
      </c>
      <c r="H11" s="4">
        <v>0</v>
      </c>
      <c r="I11" s="4">
        <v>0.064</v>
      </c>
      <c r="J11" s="4">
        <v>0.003</v>
      </c>
      <c r="K11" s="4">
        <v>0.001</v>
      </c>
      <c r="L11" s="4">
        <v>0</v>
      </c>
    </row>
    <row r="12" spans="1:12" ht="15">
      <c r="A12" s="5">
        <f t="shared" si="0"/>
        <v>11</v>
      </c>
      <c r="B12" s="11" t="s">
        <v>82</v>
      </c>
      <c r="C12" s="11" t="s">
        <v>60</v>
      </c>
      <c r="D12" s="4">
        <v>3.37</v>
      </c>
      <c r="E12" s="4">
        <v>0.23</v>
      </c>
      <c r="F12" s="4">
        <v>0.016</v>
      </c>
      <c r="G12" s="4">
        <v>0.577</v>
      </c>
      <c r="H12" s="4">
        <v>0.08</v>
      </c>
      <c r="I12" s="4">
        <v>0.07</v>
      </c>
      <c r="J12" s="4">
        <v>0.009</v>
      </c>
      <c r="K12" s="4">
        <v>0.0018</v>
      </c>
      <c r="L12" s="4">
        <v>0</v>
      </c>
    </row>
    <row r="13" spans="1:12" ht="15">
      <c r="A13" s="5">
        <f t="shared" si="0"/>
        <v>12</v>
      </c>
      <c r="B13" s="11" t="s">
        <v>83</v>
      </c>
      <c r="C13" s="11"/>
      <c r="D13" s="4">
        <v>3.03</v>
      </c>
      <c r="E13" s="4">
        <v>0.192</v>
      </c>
      <c r="F13" s="4">
        <v>0.019</v>
      </c>
      <c r="G13" s="4">
        <v>0.503</v>
      </c>
      <c r="H13" s="4">
        <v>1.5</v>
      </c>
      <c r="I13" s="4">
        <v>0.124</v>
      </c>
      <c r="J13" s="4">
        <v>0.005</v>
      </c>
      <c r="K13" s="4">
        <v>0.0018</v>
      </c>
      <c r="L13" s="4">
        <v>0</v>
      </c>
    </row>
    <row r="14" spans="1:12" ht="15">
      <c r="A14" s="5">
        <f t="shared" si="0"/>
        <v>13</v>
      </c>
      <c r="B14" s="11" t="s">
        <v>84</v>
      </c>
      <c r="C14" s="11" t="s">
        <v>57</v>
      </c>
      <c r="D14" s="4">
        <v>3.35</v>
      </c>
      <c r="E14" s="4">
        <v>0.107</v>
      </c>
      <c r="F14" s="4">
        <v>0.013</v>
      </c>
      <c r="G14" s="4">
        <v>0.684</v>
      </c>
      <c r="H14" s="4">
        <v>0.18</v>
      </c>
      <c r="I14" s="4">
        <v>0.042</v>
      </c>
      <c r="J14" s="4">
        <v>0.0017</v>
      </c>
      <c r="K14" s="4">
        <v>0.0008</v>
      </c>
      <c r="L14" s="4">
        <v>0</v>
      </c>
    </row>
    <row r="15" spans="1:12" ht="15">
      <c r="A15" s="5">
        <f t="shared" si="0"/>
        <v>14</v>
      </c>
      <c r="B15" s="11" t="s">
        <v>85</v>
      </c>
      <c r="C15" s="11" t="s">
        <v>17</v>
      </c>
      <c r="D15" s="4">
        <v>3.79</v>
      </c>
      <c r="E15" s="4">
        <v>0</v>
      </c>
      <c r="F15" s="4">
        <v>0</v>
      </c>
      <c r="G15" s="4">
        <v>0.998</v>
      </c>
      <c r="H15" s="4">
        <v>0.02</v>
      </c>
      <c r="I15" s="4">
        <v>0.03</v>
      </c>
      <c r="J15" s="4">
        <v>0</v>
      </c>
      <c r="K15" s="4">
        <v>0</v>
      </c>
      <c r="L15" s="4">
        <v>0</v>
      </c>
    </row>
    <row r="16" spans="1:12" ht="15">
      <c r="A16" s="5">
        <f t="shared" si="0"/>
        <v>15</v>
      </c>
      <c r="B16" s="11" t="s">
        <v>86</v>
      </c>
      <c r="C16" s="11"/>
      <c r="D16" s="4">
        <v>5.47</v>
      </c>
      <c r="E16" s="4">
        <v>0.069</v>
      </c>
      <c r="F16" s="4">
        <v>0.357</v>
      </c>
      <c r="G16" s="4">
        <v>0.524</v>
      </c>
      <c r="H16" s="4">
        <v>1.87</v>
      </c>
      <c r="I16" s="4">
        <v>0.018</v>
      </c>
      <c r="J16" s="4">
        <v>0.0005</v>
      </c>
      <c r="K16" s="4">
        <v>0.0026</v>
      </c>
      <c r="L16" s="4">
        <v>0</v>
      </c>
    </row>
    <row r="17" spans="1:12" ht="15">
      <c r="A17" s="5">
        <f t="shared" si="0"/>
        <v>16</v>
      </c>
      <c r="B17" s="11" t="s">
        <v>48</v>
      </c>
      <c r="C17" s="11" t="s">
        <v>49</v>
      </c>
      <c r="D17" s="4">
        <v>4</v>
      </c>
      <c r="E17" s="4">
        <v>0.08</v>
      </c>
      <c r="F17" s="4">
        <v>0.09</v>
      </c>
      <c r="G17" s="4">
        <v>0.7</v>
      </c>
      <c r="H17" s="4">
        <v>0.2</v>
      </c>
      <c r="I17" s="4">
        <v>0.015</v>
      </c>
      <c r="J17" s="4">
        <v>0.0013</v>
      </c>
      <c r="K17" s="4">
        <v>0.0009</v>
      </c>
      <c r="L17" s="4">
        <v>0</v>
      </c>
    </row>
    <row r="18" spans="1:12" ht="15">
      <c r="A18" s="5">
        <f t="shared" si="0"/>
        <v>17</v>
      </c>
      <c r="B18" s="11" t="s">
        <v>87</v>
      </c>
      <c r="C18" s="11" t="s">
        <v>139</v>
      </c>
      <c r="D18" s="4">
        <v>2.48</v>
      </c>
      <c r="E18" s="4">
        <v>0.003</v>
      </c>
      <c r="F18" s="4">
        <v>0</v>
      </c>
      <c r="G18" s="4">
        <v>0.602</v>
      </c>
      <c r="H18" s="4">
        <v>0.14</v>
      </c>
      <c r="I18" s="4">
        <v>0.015</v>
      </c>
      <c r="J18" s="4">
        <v>0.0004</v>
      </c>
      <c r="K18" s="4">
        <v>0.0002</v>
      </c>
      <c r="L18" s="4">
        <v>0.005</v>
      </c>
    </row>
    <row r="19" spans="1:12" ht="15">
      <c r="A19" s="5">
        <f t="shared" si="0"/>
        <v>18</v>
      </c>
      <c r="B19" s="11" t="s">
        <v>88</v>
      </c>
      <c r="C19" s="11" t="s">
        <v>18</v>
      </c>
      <c r="D19" s="4">
        <v>0.52</v>
      </c>
      <c r="E19" s="4">
        <v>0.028</v>
      </c>
      <c r="F19" s="4">
        <v>0.025</v>
      </c>
      <c r="G19" s="4">
        <v>0.047</v>
      </c>
      <c r="H19" s="4">
        <v>1.21</v>
      </c>
      <c r="I19" s="4">
        <v>0.001</v>
      </c>
      <c r="J19" s="4">
        <v>0.0003</v>
      </c>
      <c r="K19" s="4">
        <v>0.0013</v>
      </c>
      <c r="L19" s="4">
        <v>0.001</v>
      </c>
    </row>
    <row r="20" spans="1:12" ht="15">
      <c r="A20" s="5">
        <f t="shared" si="0"/>
        <v>19</v>
      </c>
      <c r="B20" s="11" t="s">
        <v>89</v>
      </c>
      <c r="C20" s="11" t="s">
        <v>141</v>
      </c>
      <c r="D20" s="4">
        <v>2.06</v>
      </c>
      <c r="E20" s="4">
        <v>0.028</v>
      </c>
      <c r="F20" s="4">
        <v>0.2</v>
      </c>
      <c r="G20" s="4">
        <v>0.032</v>
      </c>
      <c r="H20" s="4">
        <v>1.8</v>
      </c>
      <c r="I20" s="4">
        <v>0.002</v>
      </c>
      <c r="J20" s="4">
        <v>0.0006</v>
      </c>
      <c r="K20" s="4">
        <v>0.002</v>
      </c>
      <c r="L20" s="4">
        <v>0.01</v>
      </c>
    </row>
    <row r="21" spans="1:12" ht="15">
      <c r="A21" s="5">
        <f t="shared" si="0"/>
        <v>20</v>
      </c>
      <c r="B21" s="11" t="s">
        <v>90</v>
      </c>
      <c r="C21" s="11" t="s">
        <v>59</v>
      </c>
      <c r="D21" s="4">
        <v>0.56</v>
      </c>
      <c r="E21" s="4">
        <v>0.028</v>
      </c>
      <c r="F21" s="4">
        <v>0.032</v>
      </c>
      <c r="G21" s="4">
        <v>0.041</v>
      </c>
      <c r="H21" s="4">
        <v>1.2</v>
      </c>
      <c r="I21" s="4">
        <v>0.001</v>
      </c>
      <c r="J21" s="4">
        <v>0.0003</v>
      </c>
      <c r="K21" s="4">
        <v>0.0017</v>
      </c>
      <c r="L21" s="4">
        <v>0.007</v>
      </c>
    </row>
    <row r="22" spans="1:12" ht="15">
      <c r="A22" s="5">
        <f t="shared" si="0"/>
        <v>21</v>
      </c>
      <c r="B22" s="11" t="s">
        <v>91</v>
      </c>
      <c r="C22" s="11" t="s">
        <v>38</v>
      </c>
      <c r="D22" s="4">
        <v>0.51</v>
      </c>
      <c r="E22" s="4">
        <v>0.028</v>
      </c>
      <c r="F22" s="4">
        <v>0.025</v>
      </c>
      <c r="G22" s="4">
        <v>0.042</v>
      </c>
      <c r="H22" s="4">
        <v>1.21</v>
      </c>
      <c r="I22" s="4">
        <v>0.001</v>
      </c>
      <c r="J22" s="4">
        <v>0.0003</v>
      </c>
      <c r="K22" s="4">
        <v>0.0013</v>
      </c>
      <c r="L22" s="4">
        <v>0.001</v>
      </c>
    </row>
    <row r="23" spans="1:12" ht="15">
      <c r="A23" s="5">
        <f t="shared" si="0"/>
        <v>22</v>
      </c>
      <c r="B23" s="11" t="s">
        <v>92</v>
      </c>
      <c r="C23" s="11" t="s">
        <v>138</v>
      </c>
      <c r="D23" s="4">
        <v>3.2</v>
      </c>
      <c r="E23" s="4">
        <v>0.072</v>
      </c>
      <c r="F23" s="4">
        <v>0.085</v>
      </c>
      <c r="G23" s="4">
        <v>0.56</v>
      </c>
      <c r="H23" s="4">
        <v>3.07</v>
      </c>
      <c r="I23" s="4">
        <v>0.002</v>
      </c>
      <c r="J23" s="4">
        <v>0.0006</v>
      </c>
      <c r="K23" s="4">
        <v>0.002</v>
      </c>
      <c r="L23" s="4">
        <v>0.01</v>
      </c>
    </row>
    <row r="24" spans="1:12" ht="15">
      <c r="A24" s="5">
        <f t="shared" si="0"/>
        <v>23</v>
      </c>
      <c r="B24" s="11" t="s">
        <v>93</v>
      </c>
      <c r="C24" s="11" t="s">
        <v>16</v>
      </c>
      <c r="D24" s="4">
        <v>7.34</v>
      </c>
      <c r="E24" s="4">
        <v>0.004</v>
      </c>
      <c r="F24" s="4">
        <v>0.785</v>
      </c>
      <c r="G24" s="4">
        <v>0.005</v>
      </c>
      <c r="H24" s="4">
        <v>0.24</v>
      </c>
      <c r="I24" s="4">
        <v>0.02</v>
      </c>
      <c r="J24" s="4">
        <v>0.001</v>
      </c>
      <c r="K24" s="4">
        <v>0.001</v>
      </c>
      <c r="L24" s="4"/>
    </row>
    <row r="25" spans="1:12" ht="15">
      <c r="A25" s="5">
        <f t="shared" si="0"/>
        <v>24</v>
      </c>
      <c r="B25" s="11" t="s">
        <v>94</v>
      </c>
      <c r="C25" s="11" t="s">
        <v>40</v>
      </c>
      <c r="D25" s="4">
        <v>3.6</v>
      </c>
      <c r="E25" s="4">
        <v>0.23</v>
      </c>
      <c r="F25" s="4">
        <v>0.29</v>
      </c>
      <c r="G25" s="4">
        <v>0</v>
      </c>
      <c r="H25" s="4">
        <v>19</v>
      </c>
      <c r="I25" s="4">
        <v>0.006</v>
      </c>
      <c r="J25" s="4">
        <v>0.0004</v>
      </c>
      <c r="K25" s="4">
        <v>0.003</v>
      </c>
      <c r="L25" s="4">
        <v>0.016</v>
      </c>
    </row>
    <row r="26" spans="1:12" ht="15">
      <c r="A26" s="5">
        <f t="shared" si="0"/>
        <v>25</v>
      </c>
      <c r="B26" s="11" t="s">
        <v>95</v>
      </c>
      <c r="C26" s="11" t="s">
        <v>23</v>
      </c>
      <c r="D26" s="4">
        <v>8.99</v>
      </c>
      <c r="E26" s="4">
        <v>0</v>
      </c>
      <c r="F26" s="4">
        <v>0.999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5">
      <c r="A27" s="5">
        <f t="shared" si="0"/>
        <v>26</v>
      </c>
      <c r="B27" s="11" t="s">
        <v>96</v>
      </c>
      <c r="C27" s="11" t="s">
        <v>42</v>
      </c>
      <c r="D27" s="4">
        <v>0.27</v>
      </c>
      <c r="E27" s="4">
        <v>0.018</v>
      </c>
      <c r="F27" s="4">
        <v>0.001</v>
      </c>
      <c r="G27" s="4">
        <v>0.047</v>
      </c>
      <c r="H27" s="4">
        <v>0.48</v>
      </c>
      <c r="I27" s="4">
        <v>0.01</v>
      </c>
      <c r="J27" s="4">
        <v>0.0006</v>
      </c>
      <c r="K27" s="4">
        <v>0.0005</v>
      </c>
      <c r="L27" s="4">
        <v>0.5</v>
      </c>
    </row>
    <row r="28" spans="1:12" ht="15">
      <c r="A28" s="5">
        <f t="shared" si="0"/>
        <v>27</v>
      </c>
      <c r="B28" s="11" t="s">
        <v>97</v>
      </c>
      <c r="C28" s="11"/>
      <c r="D28" s="4">
        <v>0.19</v>
      </c>
      <c r="E28" s="4">
        <v>0.013</v>
      </c>
      <c r="F28" s="4">
        <v>0</v>
      </c>
      <c r="G28" s="4">
        <v>0.035</v>
      </c>
      <c r="H28" s="4">
        <v>1.21</v>
      </c>
      <c r="I28" s="4">
        <v>0.01</v>
      </c>
      <c r="J28" s="4">
        <v>0.0002</v>
      </c>
      <c r="K28" s="4">
        <v>0.003</v>
      </c>
      <c r="L28" s="4">
        <v>0.3</v>
      </c>
    </row>
    <row r="29" spans="1:12" ht="15">
      <c r="A29" s="5">
        <f t="shared" si="0"/>
        <v>28</v>
      </c>
      <c r="B29" s="11" t="s">
        <v>98</v>
      </c>
      <c r="C29" s="11" t="s">
        <v>24</v>
      </c>
      <c r="D29" s="4">
        <v>0.41</v>
      </c>
      <c r="E29" s="4">
        <v>0.014</v>
      </c>
      <c r="F29" s="4">
        <v>0</v>
      </c>
      <c r="G29" s="4">
        <v>0.091</v>
      </c>
      <c r="H29" s="4">
        <v>0.31</v>
      </c>
      <c r="I29" s="4">
        <v>0.008</v>
      </c>
      <c r="J29" s="4">
        <v>0.0005</v>
      </c>
      <c r="K29" s="4">
        <v>0.0002</v>
      </c>
      <c r="L29" s="4">
        <v>0.1</v>
      </c>
    </row>
    <row r="30" spans="1:12" ht="15">
      <c r="A30" s="5">
        <f t="shared" si="0"/>
        <v>29</v>
      </c>
      <c r="B30" s="11" t="s">
        <v>99</v>
      </c>
      <c r="C30" s="11" t="s">
        <v>25</v>
      </c>
      <c r="D30" s="4">
        <v>0.34</v>
      </c>
      <c r="E30" s="4">
        <v>0.013</v>
      </c>
      <c r="F30" s="4">
        <v>0.001</v>
      </c>
      <c r="G30" s="4">
        <v>0.084</v>
      </c>
      <c r="H30" s="4">
        <v>0.51</v>
      </c>
      <c r="I30" s="4">
        <v>0.012</v>
      </c>
      <c r="J30" s="4">
        <v>0.0006</v>
      </c>
      <c r="K30" s="4">
        <v>0.0007</v>
      </c>
      <c r="L30" s="4">
        <v>0.05</v>
      </c>
    </row>
    <row r="31" spans="1:12" ht="15">
      <c r="A31" s="5">
        <f t="shared" si="0"/>
        <v>30</v>
      </c>
      <c r="B31" s="11" t="s">
        <v>100</v>
      </c>
      <c r="C31" s="58" t="s">
        <v>158</v>
      </c>
      <c r="D31" s="4">
        <v>0.14</v>
      </c>
      <c r="E31" s="4">
        <v>0.008</v>
      </c>
      <c r="F31" s="4">
        <v>0.001</v>
      </c>
      <c r="G31" s="4">
        <v>0.034</v>
      </c>
      <c r="H31" s="4">
        <v>0.23</v>
      </c>
      <c r="I31" s="4">
        <v>0.009</v>
      </c>
      <c r="J31" s="4">
        <v>0.0003</v>
      </c>
      <c r="K31" s="4">
        <v>0.0004</v>
      </c>
      <c r="L31" s="4">
        <v>0.1</v>
      </c>
    </row>
    <row r="32" spans="1:12" ht="15">
      <c r="A32" s="5">
        <f t="shared" si="0"/>
        <v>31</v>
      </c>
      <c r="B32" s="11" t="s">
        <v>101</v>
      </c>
      <c r="C32" s="58" t="s">
        <v>47</v>
      </c>
      <c r="D32" s="4">
        <v>0.42</v>
      </c>
      <c r="E32" s="4">
        <v>0.015</v>
      </c>
      <c r="F32" s="4">
        <v>0.001</v>
      </c>
      <c r="G32" s="4">
        <v>0.1</v>
      </c>
      <c r="H32" s="4">
        <v>0.37</v>
      </c>
      <c r="I32" s="4">
        <v>0.014</v>
      </c>
      <c r="J32" s="4">
        <v>0.0002</v>
      </c>
      <c r="K32" s="4">
        <v>0.0004</v>
      </c>
      <c r="L32" s="4">
        <v>0.1</v>
      </c>
    </row>
    <row r="33" spans="1:12" ht="15">
      <c r="A33" s="5">
        <f t="shared" si="0"/>
        <v>32</v>
      </c>
      <c r="B33" s="11" t="s">
        <v>102</v>
      </c>
      <c r="C33" s="58" t="s">
        <v>157</v>
      </c>
      <c r="D33" s="4">
        <v>0.23</v>
      </c>
      <c r="E33" s="4">
        <v>0.011</v>
      </c>
      <c r="F33" s="4">
        <v>0.002</v>
      </c>
      <c r="G33" s="4">
        <v>0.038</v>
      </c>
      <c r="H33" s="4">
        <v>0.14</v>
      </c>
      <c r="I33" s="4">
        <v>0.014</v>
      </c>
      <c r="J33" s="4">
        <v>0.006</v>
      </c>
      <c r="K33" s="4">
        <v>0.0004</v>
      </c>
      <c r="L33" s="4">
        <v>0.25</v>
      </c>
    </row>
    <row r="34" spans="1:12" ht="15">
      <c r="A34" s="5">
        <f t="shared" si="0"/>
        <v>33</v>
      </c>
      <c r="B34" s="11" t="s">
        <v>103</v>
      </c>
      <c r="C34" s="11" t="s">
        <v>26</v>
      </c>
      <c r="D34" s="4">
        <v>0.8</v>
      </c>
      <c r="E34" s="4">
        <v>0.02</v>
      </c>
      <c r="F34" s="4">
        <v>0.004</v>
      </c>
      <c r="G34" s="4">
        <v>0.173</v>
      </c>
      <c r="H34" s="4">
        <v>0.1</v>
      </c>
      <c r="I34" s="4">
        <v>0.009</v>
      </c>
      <c r="J34" s="4">
        <v>0.0012</v>
      </c>
      <c r="K34" s="4">
        <v>0.0005</v>
      </c>
      <c r="L34" s="4">
        <v>0.2</v>
      </c>
    </row>
    <row r="35" spans="1:12" ht="15">
      <c r="A35" s="5">
        <f t="shared" si="0"/>
        <v>34</v>
      </c>
      <c r="B35" s="11" t="s">
        <v>104</v>
      </c>
      <c r="C35" s="11" t="s">
        <v>155</v>
      </c>
      <c r="D35" s="4">
        <v>0.45</v>
      </c>
      <c r="E35" s="4">
        <v>0.004</v>
      </c>
      <c r="F35" s="4">
        <v>0.004</v>
      </c>
      <c r="G35" s="4">
        <v>0.098</v>
      </c>
      <c r="H35" s="4">
        <v>0.16</v>
      </c>
      <c r="I35" s="4">
        <v>0.022</v>
      </c>
      <c r="J35" s="4">
        <v>0.0001</v>
      </c>
      <c r="K35" s="4">
        <v>0.0003</v>
      </c>
      <c r="L35" s="4">
        <v>0.013</v>
      </c>
    </row>
    <row r="36" spans="1:12" ht="15">
      <c r="A36" s="5">
        <f t="shared" si="0"/>
        <v>35</v>
      </c>
      <c r="B36" s="14" t="s">
        <v>105</v>
      </c>
      <c r="C36" s="14"/>
      <c r="D36" s="9">
        <v>0.4</v>
      </c>
      <c r="E36" s="9">
        <v>0.009</v>
      </c>
      <c r="F36" s="9">
        <v>0.002</v>
      </c>
      <c r="G36" s="9">
        <v>0.081</v>
      </c>
      <c r="H36" s="9">
        <v>0.34</v>
      </c>
      <c r="I36" s="9">
        <v>0.003</v>
      </c>
      <c r="J36" s="9">
        <v>0.0004</v>
      </c>
      <c r="K36" s="9">
        <v>0.0003</v>
      </c>
      <c r="L36" s="9">
        <v>0.6</v>
      </c>
    </row>
    <row r="37" spans="1:12" ht="15">
      <c r="A37" s="13">
        <f t="shared" si="0"/>
        <v>36</v>
      </c>
      <c r="B37" s="11" t="s">
        <v>106</v>
      </c>
      <c r="C37" s="11"/>
      <c r="D37" s="4">
        <v>0.33</v>
      </c>
      <c r="E37" s="4">
        <v>0.009</v>
      </c>
      <c r="F37" s="4">
        <v>0.001</v>
      </c>
      <c r="G37" s="4">
        <v>0.03</v>
      </c>
      <c r="H37" s="4">
        <v>0.4</v>
      </c>
      <c r="I37" s="4">
        <v>0.006</v>
      </c>
      <c r="J37" s="4">
        <v>0.0004</v>
      </c>
      <c r="K37" s="4">
        <v>0.0002</v>
      </c>
      <c r="L37" s="4">
        <v>0.4</v>
      </c>
    </row>
    <row r="38" spans="1:12" ht="15">
      <c r="A38" s="13">
        <f t="shared" si="0"/>
        <v>37</v>
      </c>
      <c r="B38" s="11" t="s">
        <v>107</v>
      </c>
      <c r="C38" s="11"/>
      <c r="D38" s="4">
        <v>0.4</v>
      </c>
      <c r="E38" s="4">
        <v>0.008</v>
      </c>
      <c r="F38" s="4">
        <v>0.003</v>
      </c>
      <c r="G38" s="4">
        <v>0.081</v>
      </c>
      <c r="H38" s="4">
        <v>0.35</v>
      </c>
      <c r="I38" s="4">
        <v>0.001</v>
      </c>
      <c r="J38" s="4">
        <v>0.0006</v>
      </c>
      <c r="K38" s="4">
        <v>0.003</v>
      </c>
      <c r="L38" s="4">
        <v>0.38</v>
      </c>
    </row>
    <row r="39" spans="1:12" ht="15">
      <c r="A39" s="13">
        <f t="shared" si="0"/>
        <v>38</v>
      </c>
      <c r="B39" s="11" t="s">
        <v>108</v>
      </c>
      <c r="C39" s="11" t="s">
        <v>36</v>
      </c>
      <c r="D39" s="4">
        <v>2.18</v>
      </c>
      <c r="E39" s="4">
        <v>0.186</v>
      </c>
      <c r="F39" s="4">
        <v>0.16</v>
      </c>
      <c r="G39" s="4">
        <v>0</v>
      </c>
      <c r="H39" s="4">
        <v>0.09</v>
      </c>
      <c r="I39" s="4">
        <v>0.026</v>
      </c>
      <c r="J39" s="4">
        <v>0.006</v>
      </c>
      <c r="K39" s="4">
        <v>0.015</v>
      </c>
      <c r="L39" s="4">
        <v>0</v>
      </c>
    </row>
    <row r="40" spans="1:12" ht="15">
      <c r="A40" s="13">
        <f t="shared" si="0"/>
        <v>39</v>
      </c>
      <c r="B40" s="11" t="s">
        <v>109</v>
      </c>
      <c r="C40" s="11"/>
      <c r="D40" s="4">
        <v>1.68</v>
      </c>
      <c r="E40" s="4">
        <v>0.2</v>
      </c>
      <c r="F40" s="4">
        <v>0.098</v>
      </c>
      <c r="G40" s="4">
        <v>0</v>
      </c>
      <c r="H40" s="4">
        <v>0.1</v>
      </c>
      <c r="I40" s="4">
        <v>0.038</v>
      </c>
      <c r="J40" s="4">
        <v>0.0007</v>
      </c>
      <c r="K40" s="4">
        <v>0.0018</v>
      </c>
      <c r="L40" s="4"/>
    </row>
    <row r="41" spans="1:12" ht="15">
      <c r="A41" s="13">
        <f t="shared" si="0"/>
        <v>40</v>
      </c>
      <c r="B41" s="11" t="s">
        <v>110</v>
      </c>
      <c r="C41" s="11"/>
      <c r="D41" s="4">
        <v>1.05</v>
      </c>
      <c r="E41" s="4">
        <v>0.179</v>
      </c>
      <c r="F41" s="4">
        <v>0.037</v>
      </c>
      <c r="G41" s="4">
        <v>0</v>
      </c>
      <c r="H41" s="4"/>
      <c r="I41" s="4">
        <v>0.069</v>
      </c>
      <c r="J41" s="4"/>
      <c r="K41" s="4"/>
      <c r="L41" s="4"/>
    </row>
    <row r="42" spans="1:12" ht="15">
      <c r="A42" s="13">
        <f t="shared" si="0"/>
        <v>41</v>
      </c>
      <c r="B42" s="11" t="s">
        <v>111</v>
      </c>
      <c r="C42" s="11"/>
      <c r="D42" s="4">
        <v>2.57</v>
      </c>
      <c r="E42" s="4">
        <v>0.128</v>
      </c>
      <c r="F42" s="4">
        <v>0.222</v>
      </c>
      <c r="G42" s="4">
        <v>0.015</v>
      </c>
      <c r="H42" s="4">
        <v>0.07</v>
      </c>
      <c r="I42" s="4">
        <v>0.017</v>
      </c>
      <c r="J42" s="4">
        <v>0.0025</v>
      </c>
      <c r="K42" s="4">
        <v>0.0018</v>
      </c>
      <c r="L42" s="4">
        <v>0</v>
      </c>
    </row>
    <row r="43" spans="1:12" ht="15">
      <c r="A43" s="13">
        <f t="shared" si="0"/>
        <v>42</v>
      </c>
      <c r="B43" s="11" t="s">
        <v>112</v>
      </c>
      <c r="C43" s="11"/>
      <c r="D43" s="4">
        <v>2.26</v>
      </c>
      <c r="E43" s="4">
        <v>0.104</v>
      </c>
      <c r="F43" s="4">
        <v>0.201</v>
      </c>
      <c r="G43" s="4">
        <v>0.008</v>
      </c>
      <c r="H43" s="4">
        <v>0.07</v>
      </c>
      <c r="I43" s="4">
        <v>0.017</v>
      </c>
      <c r="J43" s="4">
        <v>0.0025</v>
      </c>
      <c r="K43" s="4">
        <v>0.0016</v>
      </c>
      <c r="L43" s="4"/>
    </row>
    <row r="44" spans="1:12" ht="15">
      <c r="A44" s="13">
        <f t="shared" si="0"/>
        <v>43</v>
      </c>
      <c r="B44" s="11" t="s">
        <v>113</v>
      </c>
      <c r="C44" s="11"/>
      <c r="D44" s="4">
        <v>2.66</v>
      </c>
      <c r="E44" s="4">
        <v>0.11</v>
      </c>
      <c r="F44" s="4">
        <v>0.239</v>
      </c>
      <c r="G44" s="4">
        <v>0.016</v>
      </c>
      <c r="H44" s="4">
        <v>0.29</v>
      </c>
      <c r="I44" s="4">
        <v>0.017</v>
      </c>
      <c r="J44" s="4">
        <v>0</v>
      </c>
      <c r="K44" s="4">
        <v>0</v>
      </c>
      <c r="L44" s="4">
        <v>0</v>
      </c>
    </row>
    <row r="45" spans="1:12" ht="15">
      <c r="A45" s="13">
        <f t="shared" si="0"/>
        <v>44</v>
      </c>
      <c r="B45" s="11" t="s">
        <v>114</v>
      </c>
      <c r="C45" s="11" t="s">
        <v>44</v>
      </c>
      <c r="D45" s="4">
        <v>2.41</v>
      </c>
      <c r="E45" s="4">
        <v>0.182</v>
      </c>
      <c r="F45" s="4">
        <v>0.184</v>
      </c>
      <c r="G45" s="4">
        <v>0.007</v>
      </c>
      <c r="H45" s="4">
        <v>0.16</v>
      </c>
      <c r="I45" s="4">
        <v>0.03</v>
      </c>
      <c r="J45" s="4">
        <v>0.0007</v>
      </c>
      <c r="K45" s="4">
        <v>0.0015</v>
      </c>
      <c r="L45" s="4">
        <v>0</v>
      </c>
    </row>
    <row r="46" spans="1:12" ht="15">
      <c r="A46" s="13">
        <f t="shared" si="0"/>
        <v>45</v>
      </c>
      <c r="B46" s="11" t="s">
        <v>115</v>
      </c>
      <c r="C46" s="11"/>
      <c r="D46" s="4">
        <v>1.61</v>
      </c>
      <c r="E46" s="4">
        <v>0.212</v>
      </c>
      <c r="F46" s="4">
        <v>0.08</v>
      </c>
      <c r="G46" s="4">
        <v>0.006</v>
      </c>
      <c r="H46" s="4">
        <v>0.2</v>
      </c>
      <c r="I46" s="4">
        <v>0.03</v>
      </c>
      <c r="J46" s="4">
        <v>0.0007</v>
      </c>
      <c r="K46" s="4">
        <v>0.0014</v>
      </c>
      <c r="L46" s="4">
        <v>0</v>
      </c>
    </row>
    <row r="47" spans="1:12" ht="15">
      <c r="A47" s="13">
        <f t="shared" si="0"/>
        <v>46</v>
      </c>
      <c r="B47" s="11" t="s">
        <v>116</v>
      </c>
      <c r="C47" s="11" t="s">
        <v>45</v>
      </c>
      <c r="D47" s="4">
        <v>1.57</v>
      </c>
      <c r="E47" s="4">
        <v>0.127</v>
      </c>
      <c r="F47" s="4">
        <v>0.115</v>
      </c>
      <c r="G47" s="4">
        <v>0.007</v>
      </c>
      <c r="H47" s="4">
        <v>0.55</v>
      </c>
      <c r="I47" s="4">
        <v>0.027</v>
      </c>
      <c r="J47" s="4">
        <v>0.0007</v>
      </c>
      <c r="K47" s="4">
        <v>0.0044</v>
      </c>
      <c r="L47" s="4">
        <v>0</v>
      </c>
    </row>
    <row r="48" spans="1:12" ht="15">
      <c r="A48" s="13">
        <f t="shared" si="0"/>
        <v>47</v>
      </c>
      <c r="B48" s="11" t="s">
        <v>117</v>
      </c>
      <c r="C48" s="11" t="s">
        <v>137</v>
      </c>
      <c r="D48" s="4">
        <v>0.72</v>
      </c>
      <c r="E48" s="4">
        <v>0.159</v>
      </c>
      <c r="F48" s="4">
        <v>0.009</v>
      </c>
      <c r="G48" s="4">
        <v>0</v>
      </c>
      <c r="H48" s="4">
        <v>0</v>
      </c>
      <c r="I48" s="4">
        <v>0.008</v>
      </c>
      <c r="J48" s="4">
        <v>0.0008</v>
      </c>
      <c r="K48" s="4">
        <v>0.0016</v>
      </c>
      <c r="L48" s="4"/>
    </row>
    <row r="49" spans="1:12" ht="15">
      <c r="A49" s="13">
        <f t="shared" si="0"/>
        <v>48</v>
      </c>
      <c r="B49" s="11" t="s">
        <v>118</v>
      </c>
      <c r="C49" s="11" t="s">
        <v>140</v>
      </c>
      <c r="D49" s="4">
        <v>0.4</v>
      </c>
      <c r="E49" s="4">
        <v>0.032</v>
      </c>
      <c r="F49" s="4">
        <v>0.002</v>
      </c>
      <c r="G49" s="4">
        <v>0.065</v>
      </c>
      <c r="H49" s="4">
        <v>0.16</v>
      </c>
      <c r="I49" s="4">
        <v>0.002</v>
      </c>
      <c r="J49" s="4">
        <v>0.0011</v>
      </c>
      <c r="K49" s="4">
        <v>0.007</v>
      </c>
      <c r="L49" s="4">
        <v>0.1</v>
      </c>
    </row>
    <row r="50" spans="1:12" ht="15">
      <c r="A50" s="13">
        <f t="shared" si="0"/>
        <v>49</v>
      </c>
      <c r="B50" s="11" t="s">
        <v>119</v>
      </c>
      <c r="C50" s="11" t="s">
        <v>63</v>
      </c>
      <c r="D50" s="4">
        <v>0.55</v>
      </c>
      <c r="E50" s="4">
        <v>0.008</v>
      </c>
      <c r="F50" s="4">
        <v>0.04</v>
      </c>
      <c r="G50" s="4">
        <v>0.043</v>
      </c>
      <c r="H50" s="4">
        <v>0.44</v>
      </c>
      <c r="I50" s="4">
        <v>0.09</v>
      </c>
      <c r="J50" s="4">
        <v>0.005</v>
      </c>
      <c r="K50" s="4">
        <v>0.0005</v>
      </c>
      <c r="L50" s="4">
        <v>0.2</v>
      </c>
    </row>
    <row r="51" spans="1:12" ht="15">
      <c r="A51" s="13">
        <f t="shared" si="0"/>
        <v>50</v>
      </c>
      <c r="B51" s="11" t="s">
        <v>120</v>
      </c>
      <c r="C51" s="11" t="s">
        <v>142</v>
      </c>
      <c r="D51" s="4">
        <v>0.99</v>
      </c>
      <c r="E51" s="4">
        <v>0.048</v>
      </c>
      <c r="F51" s="4">
        <v>0</v>
      </c>
      <c r="G51" s="4">
        <v>0.19</v>
      </c>
      <c r="H51" s="4">
        <v>0.2</v>
      </c>
      <c r="I51" s="4">
        <v>0.02</v>
      </c>
      <c r="J51" s="4">
        <v>0.0015</v>
      </c>
      <c r="K51" s="4">
        <v>0.17</v>
      </c>
      <c r="L51" s="4">
        <v>0.26</v>
      </c>
    </row>
    <row r="52" spans="1:12" ht="15">
      <c r="A52" s="13">
        <f t="shared" si="0"/>
        <v>51</v>
      </c>
      <c r="B52" s="11" t="s">
        <v>121</v>
      </c>
      <c r="C52" s="11"/>
      <c r="D52" s="4">
        <v>0.54</v>
      </c>
      <c r="E52" s="4">
        <v>0.003</v>
      </c>
      <c r="F52" s="4">
        <v>0</v>
      </c>
      <c r="G52" s="4">
        <v>0.138</v>
      </c>
      <c r="H52" s="4">
        <v>0.19</v>
      </c>
      <c r="I52" s="4">
        <v>0.003</v>
      </c>
      <c r="J52" s="4">
        <v>0.0002</v>
      </c>
      <c r="K52" s="4">
        <v>0.0004</v>
      </c>
      <c r="L52" s="4">
        <v>0.02</v>
      </c>
    </row>
    <row r="53" spans="1:12" ht="15">
      <c r="A53" s="13">
        <f t="shared" si="0"/>
        <v>52</v>
      </c>
      <c r="B53" s="11" t="s">
        <v>177</v>
      </c>
      <c r="C53" s="11" t="s">
        <v>178</v>
      </c>
      <c r="D53" s="4">
        <v>2.35</v>
      </c>
      <c r="E53" s="4">
        <v>0.191</v>
      </c>
      <c r="F53" s="4">
        <v>0.176</v>
      </c>
      <c r="G53" s="4">
        <v>0</v>
      </c>
      <c r="H53" s="4">
        <v>0</v>
      </c>
      <c r="I53" s="4">
        <v>0.008</v>
      </c>
      <c r="J53" s="4">
        <v>0.0008</v>
      </c>
      <c r="K53" s="4">
        <v>0.0016</v>
      </c>
      <c r="L53" s="4">
        <v>0</v>
      </c>
    </row>
    <row r="54" spans="1:12" ht="15">
      <c r="A54" s="13">
        <f t="shared" si="0"/>
        <v>53</v>
      </c>
      <c r="B54" s="11" t="s">
        <v>122</v>
      </c>
      <c r="C54" s="11" t="s">
        <v>136</v>
      </c>
      <c r="D54" s="4">
        <v>0.38</v>
      </c>
      <c r="E54" s="4">
        <v>0.005</v>
      </c>
      <c r="F54" s="4">
        <v>0</v>
      </c>
      <c r="G54" s="4">
        <v>0.091</v>
      </c>
      <c r="H54" s="4">
        <v>0.08</v>
      </c>
      <c r="I54" s="4">
        <v>0.003</v>
      </c>
      <c r="J54" s="4">
        <v>0.0008</v>
      </c>
      <c r="K54" s="4">
        <v>0.0003</v>
      </c>
      <c r="L54" s="4">
        <v>0.2</v>
      </c>
    </row>
    <row r="55" spans="1:12" ht="15">
      <c r="A55" s="13">
        <f t="shared" si="0"/>
        <v>54</v>
      </c>
      <c r="B55" s="11" t="s">
        <v>123</v>
      </c>
      <c r="C55" s="11" t="s">
        <v>145</v>
      </c>
      <c r="D55" s="4">
        <v>1.56</v>
      </c>
      <c r="E55" s="4">
        <v>0.167</v>
      </c>
      <c r="F55" s="4">
        <v>0.09</v>
      </c>
      <c r="G55" s="4">
        <v>0.013</v>
      </c>
      <c r="H55" s="4">
        <v>1.5</v>
      </c>
      <c r="I55" s="4">
        <v>0.4</v>
      </c>
      <c r="J55" s="4">
        <v>0.0005</v>
      </c>
      <c r="K55" s="4">
        <v>0.003</v>
      </c>
      <c r="L55" s="4">
        <v>0.005</v>
      </c>
    </row>
    <row r="56" spans="1:12" ht="15">
      <c r="A56" s="13">
        <f t="shared" si="0"/>
        <v>55</v>
      </c>
      <c r="B56" s="11" t="s">
        <v>124</v>
      </c>
      <c r="C56" s="11"/>
      <c r="D56" s="4">
        <v>3.19</v>
      </c>
      <c r="E56" s="4">
        <v>0.001</v>
      </c>
      <c r="F56" s="4">
        <v>0</v>
      </c>
      <c r="G56" s="4">
        <v>0.796</v>
      </c>
      <c r="H56" s="4">
        <v>0.4</v>
      </c>
      <c r="I56" s="4"/>
      <c r="J56" s="4"/>
      <c r="K56" s="4"/>
      <c r="L56" s="4"/>
    </row>
    <row r="57" spans="1:12" ht="15">
      <c r="A57" s="13">
        <f t="shared" si="0"/>
        <v>56</v>
      </c>
      <c r="B57" s="11" t="s">
        <v>31</v>
      </c>
      <c r="C57" s="11" t="s">
        <v>146</v>
      </c>
      <c r="D57" s="4">
        <v>0.35</v>
      </c>
      <c r="E57" s="4">
        <v>0.003</v>
      </c>
      <c r="F57" s="4">
        <v>0</v>
      </c>
      <c r="G57" s="4">
        <v>0.9</v>
      </c>
      <c r="H57" s="4">
        <v>0.045</v>
      </c>
      <c r="I57" s="4"/>
      <c r="J57" s="4">
        <v>0.003</v>
      </c>
      <c r="K57" s="4">
        <v>0.003</v>
      </c>
      <c r="L57" s="4">
        <v>0.19</v>
      </c>
    </row>
    <row r="58" spans="1:12" ht="15">
      <c r="A58" s="13">
        <f t="shared" si="0"/>
        <v>57</v>
      </c>
      <c r="B58" s="11" t="s">
        <v>125</v>
      </c>
      <c r="C58" s="11" t="s">
        <v>132</v>
      </c>
      <c r="D58" s="4">
        <v>2.38</v>
      </c>
      <c r="E58" s="4">
        <v>0.031</v>
      </c>
      <c r="F58" s="4">
        <v>0</v>
      </c>
      <c r="G58" s="4">
        <v>0.69</v>
      </c>
      <c r="H58" s="4">
        <v>0.8</v>
      </c>
      <c r="I58" s="4">
        <v>0.06</v>
      </c>
      <c r="J58" s="4"/>
      <c r="K58" s="4"/>
      <c r="L58" s="4">
        <v>0.0006</v>
      </c>
    </row>
    <row r="59" spans="1:12" ht="15">
      <c r="A59" s="13">
        <f t="shared" si="0"/>
        <v>58</v>
      </c>
      <c r="B59" s="11" t="s">
        <v>126</v>
      </c>
      <c r="C59" s="11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3">
        <f t="shared" si="0"/>
        <v>59</v>
      </c>
      <c r="B60" s="11" t="s">
        <v>127</v>
      </c>
      <c r="C60" s="11" t="s">
        <v>35</v>
      </c>
      <c r="D60" s="4">
        <v>0.2</v>
      </c>
      <c r="E60" s="4">
        <v>0.04</v>
      </c>
      <c r="F60" s="4">
        <v>0</v>
      </c>
      <c r="G60" s="4">
        <v>0.12</v>
      </c>
      <c r="H60" s="4">
        <v>4.95</v>
      </c>
      <c r="I60" s="4"/>
      <c r="J60" s="4">
        <v>0.0007</v>
      </c>
      <c r="K60" s="4">
        <v>0.001</v>
      </c>
      <c r="L60" s="4"/>
    </row>
    <row r="61" spans="1:12" ht="15">
      <c r="A61" s="13">
        <f t="shared" si="0"/>
        <v>60</v>
      </c>
      <c r="B61" s="11" t="s">
        <v>41</v>
      </c>
      <c r="C61" s="11" t="s">
        <v>50</v>
      </c>
      <c r="D61" s="4">
        <v>3.78</v>
      </c>
      <c r="E61" s="4">
        <v>0.242</v>
      </c>
      <c r="F61" s="4">
        <v>0.175</v>
      </c>
      <c r="G61" s="4">
        <v>0.279</v>
      </c>
      <c r="H61" s="4">
        <v>0.18</v>
      </c>
      <c r="I61" s="4">
        <v>0.11</v>
      </c>
      <c r="J61" s="4">
        <v>0.001</v>
      </c>
      <c r="K61" s="4">
        <v>0.003</v>
      </c>
      <c r="L61" s="4"/>
    </row>
    <row r="62" spans="1:12" ht="15">
      <c r="A62" s="13">
        <f t="shared" si="0"/>
        <v>61</v>
      </c>
      <c r="B62" s="11" t="s">
        <v>128</v>
      </c>
      <c r="C62" s="11" t="s">
        <v>135</v>
      </c>
      <c r="D62" s="4"/>
      <c r="E62" s="4"/>
      <c r="F62" s="4"/>
      <c r="G62" s="4"/>
      <c r="H62" s="4">
        <v>0.49</v>
      </c>
      <c r="I62" s="4">
        <v>0.003</v>
      </c>
      <c r="J62" s="4">
        <v>0.0002</v>
      </c>
      <c r="K62" s="4">
        <v>0.0006</v>
      </c>
      <c r="L62" s="4">
        <v>0.002</v>
      </c>
    </row>
    <row r="63" spans="1:12" ht="15">
      <c r="A63" s="5">
        <f t="shared" si="0"/>
        <v>62</v>
      </c>
      <c r="B63" s="11" t="s">
        <v>129</v>
      </c>
      <c r="C63" s="11"/>
      <c r="D63" s="4">
        <v>0.9</v>
      </c>
      <c r="E63" s="4">
        <v>0.1</v>
      </c>
      <c r="F63" s="4">
        <v>0</v>
      </c>
      <c r="G63" s="4">
        <v>0.08</v>
      </c>
      <c r="H63" s="4">
        <v>0.004</v>
      </c>
      <c r="I63" s="4">
        <v>0.0002</v>
      </c>
      <c r="J63" s="4">
        <v>0.006</v>
      </c>
      <c r="K63" s="4">
        <v>0.0068</v>
      </c>
      <c r="L63" s="4"/>
    </row>
    <row r="64" spans="1:12" ht="15">
      <c r="A64" s="5">
        <f t="shared" si="0"/>
        <v>63</v>
      </c>
      <c r="B64" s="11" t="s">
        <v>130</v>
      </c>
      <c r="C64" s="11"/>
      <c r="D64" s="4"/>
      <c r="E64" s="4"/>
      <c r="F64" s="4"/>
      <c r="G64" s="4"/>
      <c r="H64" s="4"/>
      <c r="I64" s="4"/>
      <c r="J64" s="4"/>
      <c r="K64" s="4"/>
      <c r="L64" s="4"/>
    </row>
    <row r="65" ht="15">
      <c r="A65" s="12"/>
    </row>
    <row r="67" spans="2:9" ht="15">
      <c r="B67" s="10" t="s">
        <v>133</v>
      </c>
      <c r="H67" s="2" t="s">
        <v>54</v>
      </c>
      <c r="I67" s="2">
        <v>4</v>
      </c>
    </row>
    <row r="68" spans="8:9" ht="15">
      <c r="H68" s="2" t="s">
        <v>61</v>
      </c>
      <c r="I68" s="2">
        <v>5</v>
      </c>
    </row>
    <row r="69" spans="8:9" ht="15">
      <c r="H69" s="2" t="s">
        <v>46</v>
      </c>
      <c r="I69" s="2">
        <v>7</v>
      </c>
    </row>
    <row r="70" spans="8:9" ht="15">
      <c r="H70" s="2" t="s">
        <v>55</v>
      </c>
      <c r="I70" s="2">
        <v>10</v>
      </c>
    </row>
    <row r="71" spans="8:9" ht="15">
      <c r="H71" s="2" t="s">
        <v>134</v>
      </c>
      <c r="I71" s="2">
        <v>20</v>
      </c>
    </row>
    <row r="72" spans="8:9" ht="15">
      <c r="H72" s="2">
        <v>1</v>
      </c>
      <c r="I72" s="2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:E15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7109375" style="1" customWidth="1"/>
    <col min="16" max="16384" width="9.140625" style="1" customWidth="1"/>
  </cols>
  <sheetData>
    <row r="1" spans="1:15" ht="15" customHeight="1">
      <c r="A1" s="3" t="s">
        <v>39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'1 день'!E3:E4</f>
        <v>Выход блюда</v>
      </c>
      <c r="F3" s="167" t="str">
        <f>'1 день'!F3:F4</f>
        <v>Энергетическая ценность (Ккал)</v>
      </c>
      <c r="G3" s="167" t="str">
        <f>'1 день'!G3:I3</f>
        <v>Пищевые вещества (г)</v>
      </c>
      <c r="H3" s="167"/>
      <c r="I3" s="167"/>
      <c r="J3" s="167" t="str">
        <f>'1 день'!J3:N3</f>
        <v>Минеральные вещества и витамины</v>
      </c>
      <c r="K3" s="167"/>
      <c r="L3" s="167"/>
      <c r="M3" s="167"/>
      <c r="N3" s="167"/>
      <c r="O3" s="167" t="str">
        <f>'1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67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" customHeight="1">
      <c r="A6" s="163" t="s">
        <v>181</v>
      </c>
      <c r="B6" s="18" t="s">
        <v>33</v>
      </c>
      <c r="C6" s="42">
        <v>12</v>
      </c>
      <c r="D6" s="42">
        <v>12</v>
      </c>
      <c r="E6" s="168">
        <v>150</v>
      </c>
      <c r="F6" s="80">
        <f>$D$6*Таблица!D6</f>
        <v>39.36</v>
      </c>
      <c r="G6" s="112">
        <f>$D$6*Таблица!E6</f>
        <v>1.236</v>
      </c>
      <c r="H6" s="112">
        <f>$D$6*Таблица!F6</f>
        <v>0.12</v>
      </c>
      <c r="I6" s="112">
        <f>$D$6*Таблица!G6</f>
        <v>8.148</v>
      </c>
      <c r="J6" s="112">
        <f>$D$6*Таблица!H6</f>
        <v>2.4000000000000004</v>
      </c>
      <c r="K6" s="112">
        <f>$D$6*Таблица!I6</f>
        <v>0.276</v>
      </c>
      <c r="L6" s="112">
        <f>$D$6*Таблица!J6</f>
        <v>0.0168</v>
      </c>
      <c r="M6" s="112">
        <f>$D$6*Таблица!K6</f>
        <v>0.0084</v>
      </c>
      <c r="N6" s="112">
        <f>$D$6*Таблица!L6</f>
        <v>0</v>
      </c>
      <c r="O6" s="169">
        <v>177</v>
      </c>
    </row>
    <row r="7" spans="1:15" ht="15">
      <c r="A7" s="163"/>
      <c r="B7" s="18" t="s">
        <v>18</v>
      </c>
      <c r="C7" s="42">
        <v>120</v>
      </c>
      <c r="D7" s="42">
        <v>120</v>
      </c>
      <c r="E7" s="168"/>
      <c r="F7" s="42">
        <f>$D$7*Таблица!D19</f>
        <v>62.400000000000006</v>
      </c>
      <c r="G7" s="42">
        <f>$D$7*Таблица!E19</f>
        <v>3.36</v>
      </c>
      <c r="H7" s="42">
        <f>$D$7*Таблица!F19</f>
        <v>3</v>
      </c>
      <c r="I7" s="42">
        <f>$D$7*Таблица!G19</f>
        <v>5.64</v>
      </c>
      <c r="J7" s="42">
        <f>$D$7*Таблица!H19</f>
        <v>145.2</v>
      </c>
      <c r="K7" s="42">
        <f>$D$7*Таблица!I19</f>
        <v>0.12</v>
      </c>
      <c r="L7" s="42">
        <f>$D$7*Таблица!J19</f>
        <v>0.036</v>
      </c>
      <c r="M7" s="42">
        <f>$D$7*Таблица!K19</f>
        <v>0.156</v>
      </c>
      <c r="N7" s="28">
        <f>$D$7*Таблица!L19</f>
        <v>0.12</v>
      </c>
      <c r="O7" s="170"/>
    </row>
    <row r="8" spans="1:15" ht="15">
      <c r="A8" s="163"/>
      <c r="B8" s="18" t="s">
        <v>16</v>
      </c>
      <c r="C8" s="42">
        <v>2</v>
      </c>
      <c r="D8" s="42">
        <v>2</v>
      </c>
      <c r="E8" s="168"/>
      <c r="F8" s="42">
        <f>$D$8*Таблица!D24</f>
        <v>14.68</v>
      </c>
      <c r="G8" s="42">
        <f>$D$8*Таблица!E24</f>
        <v>0.008</v>
      </c>
      <c r="H8" s="42">
        <f>$D$8*Таблица!F24</f>
        <v>1.57</v>
      </c>
      <c r="I8" s="42">
        <f>$D$8*Таблица!G24</f>
        <v>0.01</v>
      </c>
      <c r="J8" s="42">
        <f>$D$8*Таблица!H24</f>
        <v>0.48</v>
      </c>
      <c r="K8" s="42">
        <f>$D$8*Таблица!I24</f>
        <v>0.04</v>
      </c>
      <c r="L8" s="42">
        <f>$D$8*Таблица!J24</f>
        <v>0.002</v>
      </c>
      <c r="M8" s="42">
        <f>$D$8*Таблица!K24</f>
        <v>0.002</v>
      </c>
      <c r="N8" s="28">
        <f>$D$8*Таблица!L24</f>
        <v>0</v>
      </c>
      <c r="O8" s="170"/>
    </row>
    <row r="9" spans="1:15" ht="15">
      <c r="A9" s="163"/>
      <c r="B9" s="18" t="s">
        <v>17</v>
      </c>
      <c r="C9" s="42">
        <v>4.6</v>
      </c>
      <c r="D9" s="42">
        <v>4.6</v>
      </c>
      <c r="E9" s="168"/>
      <c r="F9" s="42">
        <f>$D$9*Таблица!D15</f>
        <v>17.433999999999997</v>
      </c>
      <c r="G9" s="42">
        <f>$D$9*Таблица!E15</f>
        <v>0</v>
      </c>
      <c r="H9" s="42">
        <f>$D$9*Таблица!F15</f>
        <v>0</v>
      </c>
      <c r="I9" s="42">
        <f>$D$9*Таблица!G15</f>
        <v>4.5908</v>
      </c>
      <c r="J9" s="42">
        <f>$D$9*Таблица!H15</f>
        <v>0.092</v>
      </c>
      <c r="K9" s="42">
        <f>$D$9*Таблица!I15</f>
        <v>0.13799999999999998</v>
      </c>
      <c r="L9" s="42">
        <f>$D$9*Таблица!J15</f>
        <v>0</v>
      </c>
      <c r="M9" s="42">
        <f>$D$9*Таблица!K15</f>
        <v>0</v>
      </c>
      <c r="N9" s="28">
        <f>$D$9*Таблица!L15</f>
        <v>0</v>
      </c>
      <c r="O9" s="171"/>
    </row>
    <row r="10" spans="1:15" ht="30">
      <c r="A10" s="163" t="s">
        <v>160</v>
      </c>
      <c r="B10" s="18" t="s">
        <v>29</v>
      </c>
      <c r="C10" s="42">
        <v>20</v>
      </c>
      <c r="D10" s="42">
        <v>20</v>
      </c>
      <c r="E10" s="93">
        <v>20</v>
      </c>
      <c r="F10" s="42">
        <f>$D$10*Таблица!D2</f>
        <v>52.400000000000006</v>
      </c>
      <c r="G10" s="42">
        <f>$D$10*Таблица!E2</f>
        <v>1.54</v>
      </c>
      <c r="H10" s="42">
        <f>$D$10*Таблица!F2</f>
        <v>0.6</v>
      </c>
      <c r="I10" s="42">
        <f>$D$10*Таблица!G2</f>
        <v>9.96</v>
      </c>
      <c r="J10" s="42">
        <f>$D$10*Таблица!H2</f>
        <v>4</v>
      </c>
      <c r="K10" s="42">
        <f>$D$10*Таблица!I2</f>
        <v>0.18</v>
      </c>
      <c r="L10" s="42">
        <f>$D$10*Таблица!J2</f>
        <v>0.022000000000000002</v>
      </c>
      <c r="M10" s="42">
        <f>$D$10*Таблица!K2</f>
        <v>0.016</v>
      </c>
      <c r="N10" s="28">
        <f>$D$10*Таблица!L2</f>
        <v>0</v>
      </c>
      <c r="O10" s="169">
        <v>2</v>
      </c>
    </row>
    <row r="11" spans="1:15" ht="15">
      <c r="A11" s="163"/>
      <c r="B11" s="18" t="s">
        <v>16</v>
      </c>
      <c r="C11" s="47">
        <v>3</v>
      </c>
      <c r="D11" s="47">
        <v>3</v>
      </c>
      <c r="E11" s="93">
        <v>3</v>
      </c>
      <c r="F11" s="80">
        <f>$D$11*Таблица!D24</f>
        <v>22.02</v>
      </c>
      <c r="G11" s="80">
        <f>$D$11*Таблица!E24</f>
        <v>0.012</v>
      </c>
      <c r="H11" s="80">
        <f>$D$11*Таблица!F24</f>
        <v>2.355</v>
      </c>
      <c r="I11" s="80">
        <f>$D$11*Таблица!G24</f>
        <v>0.015</v>
      </c>
      <c r="J11" s="80">
        <f>$D$11*Таблица!H24</f>
        <v>0.72</v>
      </c>
      <c r="K11" s="80">
        <f>$D$11*Таблица!I24</f>
        <v>0.06</v>
      </c>
      <c r="L11" s="80">
        <f>$D$11*Таблица!J24</f>
        <v>0.003</v>
      </c>
      <c r="M11" s="80">
        <f>$D$11*Таблица!K24</f>
        <v>0.003</v>
      </c>
      <c r="N11" s="80">
        <f>$D$11*Таблица!L24</f>
        <v>0</v>
      </c>
      <c r="O11" s="170"/>
    </row>
    <row r="12" spans="1:15" ht="15">
      <c r="A12" s="163"/>
      <c r="B12" s="18" t="s">
        <v>40</v>
      </c>
      <c r="C12" s="42">
        <v>5</v>
      </c>
      <c r="D12" s="42">
        <v>5</v>
      </c>
      <c r="E12" s="93">
        <v>5</v>
      </c>
      <c r="F12" s="42">
        <f>$D$12*Таблица!D25</f>
        <v>18</v>
      </c>
      <c r="G12" s="42">
        <f>$D$12*Таблица!E25</f>
        <v>1.1500000000000001</v>
      </c>
      <c r="H12" s="42">
        <f>$D$12*Таблица!F25</f>
        <v>1.45</v>
      </c>
      <c r="I12" s="42">
        <f>$D$12*Таблица!G25</f>
        <v>0</v>
      </c>
      <c r="J12" s="42">
        <f>$D$12*Таблица!H25</f>
        <v>95</v>
      </c>
      <c r="K12" s="42">
        <f>$D$12*Таблица!I25</f>
        <v>0.03</v>
      </c>
      <c r="L12" s="42">
        <f>$D$12*Таблица!J25</f>
        <v>0.002</v>
      </c>
      <c r="M12" s="42">
        <f>$D$12*Таблица!K25</f>
        <v>0.015</v>
      </c>
      <c r="N12" s="28">
        <f>$D$12*Таблица!L25</f>
        <v>0.08</v>
      </c>
      <c r="O12" s="171"/>
    </row>
    <row r="13" spans="1:15" ht="15">
      <c r="A13" s="163" t="s">
        <v>144</v>
      </c>
      <c r="B13" s="18" t="s">
        <v>50</v>
      </c>
      <c r="C13" s="42">
        <v>1</v>
      </c>
      <c r="D13" s="42">
        <v>1</v>
      </c>
      <c r="E13" s="168">
        <v>150</v>
      </c>
      <c r="F13" s="42">
        <f>$D$13*Таблица!D61</f>
        <v>3.78</v>
      </c>
      <c r="G13" s="42">
        <f>$D$13*Таблица!E61</f>
        <v>0.242</v>
      </c>
      <c r="H13" s="42">
        <f>$D$13*Таблица!F61</f>
        <v>0.175</v>
      </c>
      <c r="I13" s="42">
        <f>$D$13*Таблица!G61</f>
        <v>0.279</v>
      </c>
      <c r="J13" s="42">
        <f>$D$13*Таблица!H61</f>
        <v>0.18</v>
      </c>
      <c r="K13" s="42">
        <f>$D$13*Таблица!I61</f>
        <v>0.11</v>
      </c>
      <c r="L13" s="42">
        <f>$D$13*Таблица!J61</f>
        <v>0.001</v>
      </c>
      <c r="M13" s="42">
        <f>$D$13*Таблица!K61</f>
        <v>0.003</v>
      </c>
      <c r="N13" s="28">
        <f>$D$13*Таблица!L61</f>
        <v>0</v>
      </c>
      <c r="O13" s="169">
        <v>264</v>
      </c>
    </row>
    <row r="14" spans="1:15" ht="15">
      <c r="A14" s="163"/>
      <c r="B14" s="18" t="s">
        <v>17</v>
      </c>
      <c r="C14" s="42">
        <v>7</v>
      </c>
      <c r="D14" s="42">
        <v>7</v>
      </c>
      <c r="E14" s="168"/>
      <c r="F14" s="42">
        <f>$D$14*Таблица!D15</f>
        <v>26.53</v>
      </c>
      <c r="G14" s="42">
        <f>$D$14*Таблица!E15</f>
        <v>0</v>
      </c>
      <c r="H14" s="42">
        <f>$D$14*Таблица!F15</f>
        <v>0</v>
      </c>
      <c r="I14" s="42">
        <f>$D$14*Таблица!G15</f>
        <v>6.986</v>
      </c>
      <c r="J14" s="42">
        <f>$D$14*Таблица!H15</f>
        <v>0.14</v>
      </c>
      <c r="K14" s="42">
        <f>$D$14*Таблица!I15</f>
        <v>0.21</v>
      </c>
      <c r="L14" s="42">
        <f>$D$14*Таблица!J15</f>
        <v>0</v>
      </c>
      <c r="M14" s="42">
        <f>$D$14*Таблица!K15</f>
        <v>0</v>
      </c>
      <c r="N14" s="28">
        <f>$D$14*Таблица!L15</f>
        <v>0</v>
      </c>
      <c r="O14" s="170"/>
    </row>
    <row r="15" spans="1:15" ht="15">
      <c r="A15" s="163"/>
      <c r="B15" s="18" t="s">
        <v>18</v>
      </c>
      <c r="C15" s="42">
        <v>100</v>
      </c>
      <c r="D15" s="42">
        <v>100</v>
      </c>
      <c r="E15" s="168"/>
      <c r="F15" s="42">
        <f>$D$15*Таблица!D19</f>
        <v>52</v>
      </c>
      <c r="G15" s="42">
        <f>$D$15*Таблица!E19</f>
        <v>2.8000000000000003</v>
      </c>
      <c r="H15" s="42">
        <f>$D$15*Таблица!F19</f>
        <v>2.5</v>
      </c>
      <c r="I15" s="42">
        <f>$D$15*Таблица!G19</f>
        <v>4.7</v>
      </c>
      <c r="J15" s="42">
        <f>$D$15*Таблица!H19</f>
        <v>121</v>
      </c>
      <c r="K15" s="42">
        <f>$D$15*Таблица!I19</f>
        <v>0.1</v>
      </c>
      <c r="L15" s="42">
        <f>$D$15*Таблица!J19</f>
        <v>0.03</v>
      </c>
      <c r="M15" s="42">
        <f>$D$15*Таблица!K19</f>
        <v>0.13</v>
      </c>
      <c r="N15" s="28">
        <f>$D$15*Таблица!L19</f>
        <v>0.1</v>
      </c>
      <c r="O15" s="171"/>
    </row>
    <row r="16" spans="1:15" s="15" customFormat="1" ht="14.25">
      <c r="A16" s="29" t="s">
        <v>37</v>
      </c>
      <c r="B16" s="21"/>
      <c r="C16" s="30"/>
      <c r="D16" s="30"/>
      <c r="E16" s="23">
        <f>SUM(E6:E15)</f>
        <v>328</v>
      </c>
      <c r="F16" s="31">
        <f aca="true" t="shared" si="0" ref="F16:N16">SUM(F6:F15)</f>
        <v>308.60400000000004</v>
      </c>
      <c r="G16" s="31">
        <f t="shared" si="0"/>
        <v>10.348</v>
      </c>
      <c r="H16" s="31">
        <f t="shared" si="0"/>
        <v>11.77</v>
      </c>
      <c r="I16" s="31">
        <f t="shared" si="0"/>
        <v>40.3288</v>
      </c>
      <c r="J16" s="31">
        <f t="shared" si="0"/>
        <v>369.212</v>
      </c>
      <c r="K16" s="31">
        <f t="shared" si="0"/>
        <v>1.2640000000000002</v>
      </c>
      <c r="L16" s="31">
        <f t="shared" si="0"/>
        <v>0.11280000000000001</v>
      </c>
      <c r="M16" s="31">
        <f t="shared" si="0"/>
        <v>0.33340000000000003</v>
      </c>
      <c r="N16" s="32">
        <f t="shared" si="0"/>
        <v>0.30000000000000004</v>
      </c>
      <c r="O16" s="21"/>
    </row>
    <row r="17" spans="1:15" ht="15">
      <c r="A17" s="25" t="s">
        <v>19</v>
      </c>
      <c r="B17" s="22"/>
      <c r="C17" s="22"/>
      <c r="D17" s="22"/>
      <c r="E17" s="22"/>
      <c r="F17" s="22"/>
      <c r="G17" s="22"/>
      <c r="H17" s="22"/>
      <c r="I17" s="26"/>
      <c r="J17" s="22"/>
      <c r="K17" s="22"/>
      <c r="L17" s="22"/>
      <c r="M17" s="22"/>
      <c r="N17" s="22"/>
      <c r="O17" s="27"/>
    </row>
    <row r="18" spans="1:15" ht="15">
      <c r="A18" s="45" t="s">
        <v>20</v>
      </c>
      <c r="B18" s="18" t="s">
        <v>38</v>
      </c>
      <c r="C18" s="42">
        <v>100</v>
      </c>
      <c r="D18" s="42">
        <v>100</v>
      </c>
      <c r="E18" s="44">
        <v>100</v>
      </c>
      <c r="F18" s="42">
        <f>$D$18*Таблица!D22</f>
        <v>51</v>
      </c>
      <c r="G18" s="42">
        <f>$D$18*Таблица!E22</f>
        <v>2.8000000000000003</v>
      </c>
      <c r="H18" s="42">
        <f>$D$18*Таблица!F22</f>
        <v>2.5</v>
      </c>
      <c r="I18" s="42">
        <f>$D$18*Таблица!G22</f>
        <v>4.2</v>
      </c>
      <c r="J18" s="42">
        <f>$D$18*Таблица!H22</f>
        <v>121</v>
      </c>
      <c r="K18" s="42">
        <f>$D$18*Таблица!I22</f>
        <v>0.1</v>
      </c>
      <c r="L18" s="42">
        <f>$D$18*Таблица!J22</f>
        <v>0.03</v>
      </c>
      <c r="M18" s="42">
        <f>$D$18*Таблица!K22</f>
        <v>0.13</v>
      </c>
      <c r="N18" s="28">
        <f>$D$18*Таблица!L22</f>
        <v>0.1</v>
      </c>
      <c r="O18" s="76" t="s">
        <v>161</v>
      </c>
    </row>
    <row r="19" spans="1:15" s="15" customFormat="1" ht="15.75" thickBot="1">
      <c r="A19" s="29" t="s">
        <v>37</v>
      </c>
      <c r="B19" s="21"/>
      <c r="C19" s="30"/>
      <c r="D19" s="30"/>
      <c r="E19" s="160">
        <f>E18</f>
        <v>100</v>
      </c>
      <c r="F19" s="31">
        <f aca="true" t="shared" si="1" ref="F19:N19">SUM(F18)</f>
        <v>51</v>
      </c>
      <c r="G19" s="31">
        <f t="shared" si="1"/>
        <v>2.8000000000000003</v>
      </c>
      <c r="H19" s="31">
        <f t="shared" si="1"/>
        <v>2.5</v>
      </c>
      <c r="I19" s="31">
        <f t="shared" si="1"/>
        <v>4.2</v>
      </c>
      <c r="J19" s="31">
        <f t="shared" si="1"/>
        <v>121</v>
      </c>
      <c r="K19" s="31">
        <f t="shared" si="1"/>
        <v>0.1</v>
      </c>
      <c r="L19" s="31">
        <f t="shared" si="1"/>
        <v>0.03</v>
      </c>
      <c r="M19" s="31">
        <f t="shared" si="1"/>
        <v>0.13</v>
      </c>
      <c r="N19" s="32">
        <f t="shared" si="1"/>
        <v>0.1</v>
      </c>
      <c r="O19" s="18"/>
    </row>
    <row r="20" spans="1:15" ht="15.75" customHeight="1" thickBot="1">
      <c r="A20" s="25" t="s">
        <v>21</v>
      </c>
      <c r="B20" s="22"/>
      <c r="C20" s="22" t="s">
        <v>218</v>
      </c>
      <c r="D20" s="22" t="s">
        <v>219</v>
      </c>
      <c r="E20" s="161">
        <f>E16+E19</f>
        <v>428</v>
      </c>
      <c r="F20" s="22"/>
      <c r="G20" s="22"/>
      <c r="H20" s="22"/>
      <c r="I20" s="26"/>
      <c r="J20" s="22"/>
      <c r="K20" s="22"/>
      <c r="L20" s="22"/>
      <c r="M20" s="22"/>
      <c r="N20" s="22"/>
      <c r="O20" s="27"/>
    </row>
    <row r="21" spans="1:15" ht="15" customHeight="1">
      <c r="A21" s="175" t="s">
        <v>208</v>
      </c>
      <c r="B21" s="66" t="s">
        <v>24</v>
      </c>
      <c r="C21" s="65">
        <v>46</v>
      </c>
      <c r="D21" s="65">
        <v>40</v>
      </c>
      <c r="E21" s="165">
        <v>40</v>
      </c>
      <c r="F21" s="80">
        <f>$D$21*Таблица!D29</f>
        <v>16.4</v>
      </c>
      <c r="G21" s="119">
        <f>$D$21*Таблица!E29</f>
        <v>0.56</v>
      </c>
      <c r="H21" s="119">
        <f>$D$21*Таблица!F29</f>
        <v>0</v>
      </c>
      <c r="I21" s="119">
        <f>$D$21*Таблица!G29</f>
        <v>3.6399999999999997</v>
      </c>
      <c r="J21" s="119">
        <f>$D$21*Таблица!H29</f>
        <v>12.4</v>
      </c>
      <c r="K21" s="119">
        <f>$D$21*Таблица!I29</f>
        <v>0.32</v>
      </c>
      <c r="L21" s="119">
        <f>$D$21*Таблица!J29</f>
        <v>0.02</v>
      </c>
      <c r="M21" s="119">
        <f>$D$21*Таблица!K29</f>
        <v>0.008</v>
      </c>
      <c r="N21" s="119">
        <f>$D$21*Таблица!L29</f>
        <v>4</v>
      </c>
      <c r="O21" s="178">
        <v>43</v>
      </c>
    </row>
    <row r="22" spans="1:15" ht="15" customHeight="1">
      <c r="A22" s="176"/>
      <c r="B22" s="66" t="s">
        <v>23</v>
      </c>
      <c r="C22" s="112">
        <v>2</v>
      </c>
      <c r="D22" s="112">
        <v>2</v>
      </c>
      <c r="E22" s="172"/>
      <c r="F22" s="112">
        <f>$D$22*Таблица!D26</f>
        <v>17.98</v>
      </c>
      <c r="G22" s="112">
        <f>$D$22*Таблица!E26</f>
        <v>0</v>
      </c>
      <c r="H22" s="112">
        <f>$D$22*Таблица!F26</f>
        <v>1.998</v>
      </c>
      <c r="I22" s="112">
        <f>$D$22*Таблица!G26</f>
        <v>0</v>
      </c>
      <c r="J22" s="112">
        <f>$D$22*Таблица!H26</f>
        <v>0</v>
      </c>
      <c r="K22" s="112">
        <f>$D$22*Таблица!I26</f>
        <v>0</v>
      </c>
      <c r="L22" s="112">
        <f>$D$22*Таблица!J26</f>
        <v>0</v>
      </c>
      <c r="M22" s="112">
        <f>$D$22*Таблица!K26</f>
        <v>0</v>
      </c>
      <c r="N22" s="112">
        <f>$D$22*Таблица!L26</f>
        <v>0</v>
      </c>
      <c r="O22" s="180"/>
    </row>
    <row r="23" spans="1:15" ht="15" customHeight="1">
      <c r="A23" s="163" t="s">
        <v>174</v>
      </c>
      <c r="B23" s="18" t="s">
        <v>47</v>
      </c>
      <c r="C23" s="42">
        <v>50</v>
      </c>
      <c r="D23" s="42">
        <v>50</v>
      </c>
      <c r="E23" s="168">
        <v>150</v>
      </c>
      <c r="F23" s="42">
        <f>$D$23*Таблица!D32</f>
        <v>21</v>
      </c>
      <c r="G23" s="112">
        <f>$D$23*Таблица!E32</f>
        <v>0.75</v>
      </c>
      <c r="H23" s="112">
        <f>$D$23*Таблица!F32</f>
        <v>0.05</v>
      </c>
      <c r="I23" s="112">
        <f>$D$23*Таблица!G32</f>
        <v>5</v>
      </c>
      <c r="J23" s="112">
        <f>$D$23*Таблица!H32</f>
        <v>18.5</v>
      </c>
      <c r="K23" s="112">
        <f>$D$23*Таблица!I32</f>
        <v>0.7000000000000001</v>
      </c>
      <c r="L23" s="112">
        <f>$D$23*Таблица!J32</f>
        <v>0.01</v>
      </c>
      <c r="M23" s="112">
        <f>$D$23*Таблица!K32</f>
        <v>0.02</v>
      </c>
      <c r="N23" s="112">
        <f>$D$23*Таблица!L32</f>
        <v>5</v>
      </c>
      <c r="O23" s="169">
        <v>64</v>
      </c>
    </row>
    <row r="24" spans="1:15" ht="15">
      <c r="A24" s="163"/>
      <c r="B24" s="18" t="s">
        <v>26</v>
      </c>
      <c r="C24" s="42">
        <v>40</v>
      </c>
      <c r="D24" s="42">
        <v>40</v>
      </c>
      <c r="E24" s="168"/>
      <c r="F24" s="42">
        <f>$D$24*Таблица!D34</f>
        <v>32</v>
      </c>
      <c r="G24" s="42">
        <f>$D$24*Таблица!E34</f>
        <v>0.8</v>
      </c>
      <c r="H24" s="42">
        <f>$D$24*Таблица!F34</f>
        <v>0.16</v>
      </c>
      <c r="I24" s="42">
        <f>$D$24*Таблица!G34</f>
        <v>6.92</v>
      </c>
      <c r="J24" s="42">
        <f>$D$24*Таблица!H34</f>
        <v>4</v>
      </c>
      <c r="K24" s="42">
        <f>$D$24*Таблица!I34</f>
        <v>0.36</v>
      </c>
      <c r="L24" s="42">
        <f>$D$24*Таблица!J34</f>
        <v>0.047999999999999994</v>
      </c>
      <c r="M24" s="42">
        <f>$D$24*Таблица!K34</f>
        <v>0.02</v>
      </c>
      <c r="N24" s="28">
        <f>$D$24*Таблица!L34</f>
        <v>8</v>
      </c>
      <c r="O24" s="170"/>
    </row>
    <row r="25" spans="1:15" ht="15">
      <c r="A25" s="163"/>
      <c r="B25" s="18" t="s">
        <v>36</v>
      </c>
      <c r="C25" s="42">
        <v>25</v>
      </c>
      <c r="D25" s="42">
        <v>25</v>
      </c>
      <c r="E25" s="168"/>
      <c r="F25" s="80">
        <f>$D$25*Таблица!D39</f>
        <v>54.50000000000001</v>
      </c>
      <c r="G25" s="112">
        <f>$D$25*Таблица!E39</f>
        <v>4.65</v>
      </c>
      <c r="H25" s="112">
        <f>$D$25*Таблица!F39</f>
        <v>4</v>
      </c>
      <c r="I25" s="112">
        <f>$D$25*Таблица!G39</f>
        <v>0</v>
      </c>
      <c r="J25" s="112">
        <f>$D$25*Таблица!H39</f>
        <v>2.25</v>
      </c>
      <c r="K25" s="112">
        <f>$D$25*Таблица!I39</f>
        <v>0.65</v>
      </c>
      <c r="L25" s="112">
        <f>$D$25*Таблица!J39</f>
        <v>0.15</v>
      </c>
      <c r="M25" s="112">
        <f>$D$25*Таблица!K39</f>
        <v>0.375</v>
      </c>
      <c r="N25" s="112">
        <f>$D$25*Таблица!L39</f>
        <v>0</v>
      </c>
      <c r="O25" s="170"/>
    </row>
    <row r="26" spans="1:15" ht="15">
      <c r="A26" s="163"/>
      <c r="B26" s="18" t="s">
        <v>24</v>
      </c>
      <c r="C26" s="42">
        <v>10</v>
      </c>
      <c r="D26" s="42">
        <v>10</v>
      </c>
      <c r="E26" s="168"/>
      <c r="F26" s="42">
        <f>$D$26*Таблица!D29</f>
        <v>4.1</v>
      </c>
      <c r="G26" s="42">
        <f>$D$26*Таблица!E29</f>
        <v>0.14</v>
      </c>
      <c r="H26" s="42">
        <f>$D$26*Таблица!F29</f>
        <v>0</v>
      </c>
      <c r="I26" s="42">
        <f>$D$26*Таблица!G29</f>
        <v>0.9099999999999999</v>
      </c>
      <c r="J26" s="42">
        <f>$D$26*Таблица!H29</f>
        <v>3.1</v>
      </c>
      <c r="K26" s="42">
        <f>$D$26*Таблица!I29</f>
        <v>0.08</v>
      </c>
      <c r="L26" s="42">
        <f>$D$26*Таблица!J29</f>
        <v>0.005</v>
      </c>
      <c r="M26" s="42">
        <f>$D$26*Таблица!K29</f>
        <v>0.002</v>
      </c>
      <c r="N26" s="28">
        <f>$D$26*Таблица!L29</f>
        <v>1</v>
      </c>
      <c r="O26" s="170"/>
    </row>
    <row r="27" spans="1:15" ht="15">
      <c r="A27" s="163"/>
      <c r="B27" s="18" t="s">
        <v>25</v>
      </c>
      <c r="C27" s="42">
        <v>10</v>
      </c>
      <c r="D27" s="42">
        <v>10</v>
      </c>
      <c r="E27" s="168"/>
      <c r="F27" s="80">
        <f>$D$27*Таблица!D30</f>
        <v>3.4000000000000004</v>
      </c>
      <c r="G27" s="107">
        <f>$D$27*Таблица!E30</f>
        <v>0.13</v>
      </c>
      <c r="H27" s="107">
        <f>$D$27*Таблица!F30</f>
        <v>0.01</v>
      </c>
      <c r="I27" s="107">
        <f>$D$27*Таблица!G30</f>
        <v>0.8400000000000001</v>
      </c>
      <c r="J27" s="107">
        <f>$D$27*Таблица!H30</f>
        <v>5.1</v>
      </c>
      <c r="K27" s="107">
        <f>$D$27*Таблица!I30</f>
        <v>0.12</v>
      </c>
      <c r="L27" s="107">
        <f>$D$27*Таблица!J30</f>
        <v>0.005999999999999999</v>
      </c>
      <c r="M27" s="107">
        <f>$D$27*Таблица!K30</f>
        <v>0.007</v>
      </c>
      <c r="N27" s="107">
        <f>$D$27*Таблица!L30</f>
        <v>0.5</v>
      </c>
      <c r="O27" s="170"/>
    </row>
    <row r="28" spans="1:15" ht="30">
      <c r="A28" s="163"/>
      <c r="B28" s="18" t="s">
        <v>142</v>
      </c>
      <c r="C28" s="42">
        <v>2</v>
      </c>
      <c r="D28" s="42">
        <v>2</v>
      </c>
      <c r="E28" s="168"/>
      <c r="F28" s="80">
        <f>$D$28*Таблица!D51</f>
        <v>1.98</v>
      </c>
      <c r="G28" s="112">
        <f>$D$28*Таблица!E51</f>
        <v>0.096</v>
      </c>
      <c r="H28" s="112">
        <f>$D$28*Таблица!F51</f>
        <v>0</v>
      </c>
      <c r="I28" s="112">
        <f>$D$28*Таблица!G51</f>
        <v>0.38</v>
      </c>
      <c r="J28" s="112">
        <f>$D$28*Таблица!H51</f>
        <v>0.4</v>
      </c>
      <c r="K28" s="112">
        <f>$D$28*Таблица!I51</f>
        <v>0.04</v>
      </c>
      <c r="L28" s="112">
        <f>$D$28*Таблица!J51</f>
        <v>0.003</v>
      </c>
      <c r="M28" s="112">
        <f>$D$28*Таблица!K51</f>
        <v>0.34</v>
      </c>
      <c r="N28" s="112">
        <f>$D$28*Таблица!L51</f>
        <v>0.52</v>
      </c>
      <c r="O28" s="170"/>
    </row>
    <row r="29" spans="1:15" ht="15">
      <c r="A29" s="163"/>
      <c r="B29" s="18" t="s">
        <v>141</v>
      </c>
      <c r="C29" s="42">
        <v>5</v>
      </c>
      <c r="D29" s="42">
        <v>5</v>
      </c>
      <c r="E29" s="168"/>
      <c r="F29" s="80">
        <f>$D$29*Таблица!D20</f>
        <v>10.3</v>
      </c>
      <c r="G29" s="80">
        <f>$D$29*Таблица!E20</f>
        <v>0.14</v>
      </c>
      <c r="H29" s="80">
        <f>$D$29*Таблица!F20</f>
        <v>1</v>
      </c>
      <c r="I29" s="80">
        <f>$D$29*Таблица!G20</f>
        <v>0.16</v>
      </c>
      <c r="J29" s="80">
        <f>$D$29*Таблица!H20</f>
        <v>9</v>
      </c>
      <c r="K29" s="80">
        <f>$D$29*Таблица!I20</f>
        <v>0.01</v>
      </c>
      <c r="L29" s="80">
        <f>$D$29*Таблица!J20</f>
        <v>0.0029999999999999996</v>
      </c>
      <c r="M29" s="80">
        <f>$D$29*Таблица!K20</f>
        <v>0.01</v>
      </c>
      <c r="N29" s="80">
        <f>$D$29*Таблица!L20</f>
        <v>0.05</v>
      </c>
      <c r="O29" s="170"/>
    </row>
    <row r="30" spans="1:15" ht="15">
      <c r="A30" s="163"/>
      <c r="B30" s="18" t="s">
        <v>16</v>
      </c>
      <c r="C30" s="42">
        <v>3</v>
      </c>
      <c r="D30" s="42">
        <v>3</v>
      </c>
      <c r="E30" s="168"/>
      <c r="F30" s="42">
        <f>$D$30*Таблица!D24</f>
        <v>22.02</v>
      </c>
      <c r="G30" s="42">
        <f>$D$30*Таблица!E24</f>
        <v>0.012</v>
      </c>
      <c r="H30" s="42">
        <f>$D$30*Таблица!F24</f>
        <v>2.355</v>
      </c>
      <c r="I30" s="42">
        <f>$D$30*Таблица!G24</f>
        <v>0.015</v>
      </c>
      <c r="J30" s="42">
        <f>$D$30*Таблица!H24</f>
        <v>0.72</v>
      </c>
      <c r="K30" s="42">
        <f>$D$30*Таблица!I24</f>
        <v>0.06</v>
      </c>
      <c r="L30" s="42">
        <f>$D$30*Таблица!J24</f>
        <v>0.003</v>
      </c>
      <c r="M30" s="42">
        <f>$D$30*Таблица!K24</f>
        <v>0.003</v>
      </c>
      <c r="N30" s="28">
        <f>$D$30*Таблица!L24</f>
        <v>0</v>
      </c>
      <c r="O30" s="170"/>
    </row>
    <row r="31" spans="1:15" ht="15">
      <c r="A31" s="163"/>
      <c r="B31" s="18" t="s">
        <v>23</v>
      </c>
      <c r="C31" s="42">
        <v>1</v>
      </c>
      <c r="D31" s="42">
        <v>1</v>
      </c>
      <c r="E31" s="168"/>
      <c r="F31" s="42">
        <f>$D$31*Таблица!D26</f>
        <v>8.99</v>
      </c>
      <c r="G31" s="42">
        <f>$D$31*Таблица!E26</f>
        <v>0</v>
      </c>
      <c r="H31" s="42">
        <f>$D$31*Таблица!F26</f>
        <v>0.999</v>
      </c>
      <c r="I31" s="42">
        <f>$D$31*Таблица!G26</f>
        <v>0</v>
      </c>
      <c r="J31" s="42">
        <f>$D$31*Таблица!H26</f>
        <v>0</v>
      </c>
      <c r="K31" s="42">
        <f>$D$31*Таблица!I26</f>
        <v>0</v>
      </c>
      <c r="L31" s="42">
        <f>$D$31*Таблица!J26</f>
        <v>0</v>
      </c>
      <c r="M31" s="42">
        <f>$D$31*Таблица!K26</f>
        <v>0</v>
      </c>
      <c r="N31" s="28">
        <f>$D$31*Таблица!L26</f>
        <v>0</v>
      </c>
      <c r="O31" s="171"/>
    </row>
    <row r="32" spans="1:15" ht="15">
      <c r="A32" s="175" t="s">
        <v>185</v>
      </c>
      <c r="B32" s="18" t="s">
        <v>27</v>
      </c>
      <c r="C32" s="42">
        <v>20</v>
      </c>
      <c r="D32" s="42">
        <v>20</v>
      </c>
      <c r="E32" s="164">
        <v>130</v>
      </c>
      <c r="F32" s="80">
        <f>$D$32*Таблица!D7</f>
        <v>67</v>
      </c>
      <c r="G32" s="112">
        <f>$D$32*Таблица!E7</f>
        <v>2.52</v>
      </c>
      <c r="H32" s="112">
        <f>$D$32*Таблица!F7</f>
        <v>0.66</v>
      </c>
      <c r="I32" s="112">
        <f>$D$32*Таблица!G7</f>
        <v>12.42</v>
      </c>
      <c r="J32" s="112">
        <f>$D$32*Таблица!H7</f>
        <v>14</v>
      </c>
      <c r="K32" s="112">
        <f>$D$32*Таблица!I7</f>
        <v>1.6</v>
      </c>
      <c r="L32" s="112">
        <f>$D$32*Таблица!J7</f>
        <v>0.106</v>
      </c>
      <c r="M32" s="112">
        <f>$D$32*Таблица!K7</f>
        <v>0.04</v>
      </c>
      <c r="N32" s="112">
        <f>$D$32*Таблица!L7</f>
        <v>0</v>
      </c>
      <c r="O32" s="173">
        <v>277</v>
      </c>
    </row>
    <row r="33" spans="1:15" ht="15">
      <c r="A33" s="177"/>
      <c r="B33" s="18" t="s">
        <v>16</v>
      </c>
      <c r="C33" s="42">
        <v>3</v>
      </c>
      <c r="D33" s="42">
        <v>3</v>
      </c>
      <c r="E33" s="165"/>
      <c r="F33" s="42">
        <f>$D$33*Таблица!D24</f>
        <v>22.02</v>
      </c>
      <c r="G33" s="42">
        <f>$D$33*Таблица!E24</f>
        <v>0.012</v>
      </c>
      <c r="H33" s="42">
        <f>$D$33*Таблица!F24</f>
        <v>2.355</v>
      </c>
      <c r="I33" s="42">
        <f>$D$33*Таблица!G24</f>
        <v>0.015</v>
      </c>
      <c r="J33" s="42">
        <f>$D$33*Таблица!H24</f>
        <v>0.72</v>
      </c>
      <c r="K33" s="42">
        <f>$D$33*Таблица!I24</f>
        <v>0.06</v>
      </c>
      <c r="L33" s="42">
        <f>$D$33*Таблица!J24</f>
        <v>0.003</v>
      </c>
      <c r="M33" s="42">
        <f>$D$33*Таблица!K24</f>
        <v>0.003</v>
      </c>
      <c r="N33" s="28">
        <f>$D$33*Таблица!L24</f>
        <v>0</v>
      </c>
      <c r="O33" s="174"/>
    </row>
    <row r="34" spans="1:15" ht="30">
      <c r="A34" s="177"/>
      <c r="B34" s="18" t="s">
        <v>44</v>
      </c>
      <c r="C34" s="42">
        <v>70</v>
      </c>
      <c r="D34" s="42">
        <v>70</v>
      </c>
      <c r="E34" s="165"/>
      <c r="F34" s="80">
        <f>$D$34*Таблица!D45</f>
        <v>168.70000000000002</v>
      </c>
      <c r="G34" s="112">
        <f>$D$34*Таблица!E45</f>
        <v>12.74</v>
      </c>
      <c r="H34" s="112">
        <f>$D$34*Таблица!F45</f>
        <v>12.879999999999999</v>
      </c>
      <c r="I34" s="112">
        <f>$D$34*Таблица!G45</f>
        <v>0.49</v>
      </c>
      <c r="J34" s="112">
        <f>$D$34*Таблица!H45</f>
        <v>11.200000000000001</v>
      </c>
      <c r="K34" s="112">
        <f>$D$34*Таблица!I45</f>
        <v>2.1</v>
      </c>
      <c r="L34" s="112">
        <f>$D$34*Таблица!J45</f>
        <v>0.049</v>
      </c>
      <c r="M34" s="112">
        <f>$D$34*Таблица!K45</f>
        <v>0.105</v>
      </c>
      <c r="N34" s="112">
        <f>$D$34*Таблица!L45</f>
        <v>0</v>
      </c>
      <c r="O34" s="174"/>
    </row>
    <row r="35" spans="1:15" ht="15">
      <c r="A35" s="177"/>
      <c r="B35" s="18" t="s">
        <v>24</v>
      </c>
      <c r="C35" s="42">
        <v>30</v>
      </c>
      <c r="D35" s="42">
        <v>30</v>
      </c>
      <c r="E35" s="165"/>
      <c r="F35" s="42">
        <f>$D$35*Таблица!D29</f>
        <v>12.299999999999999</v>
      </c>
      <c r="G35" s="42">
        <f>$D$35*Таблица!E29</f>
        <v>0.42</v>
      </c>
      <c r="H35" s="42">
        <f>$D$35*Таблица!F29</f>
        <v>0</v>
      </c>
      <c r="I35" s="42">
        <f>$D$35*Таблица!G29</f>
        <v>2.73</v>
      </c>
      <c r="J35" s="42">
        <f>$D$35*Таблица!H29</f>
        <v>9.3</v>
      </c>
      <c r="K35" s="42">
        <f>$D$35*Таблица!I29</f>
        <v>0.24</v>
      </c>
      <c r="L35" s="42">
        <f>$D$35*Таблица!J29</f>
        <v>0.015</v>
      </c>
      <c r="M35" s="42">
        <f>$D$35*Таблица!K29</f>
        <v>0.006</v>
      </c>
      <c r="N35" s="28">
        <f>$D$35*Таблица!L29</f>
        <v>3</v>
      </c>
      <c r="O35" s="174"/>
    </row>
    <row r="36" spans="1:15" ht="15">
      <c r="A36" s="177"/>
      <c r="B36" s="18" t="s">
        <v>25</v>
      </c>
      <c r="C36" s="42">
        <v>30</v>
      </c>
      <c r="D36" s="42">
        <v>30</v>
      </c>
      <c r="E36" s="165"/>
      <c r="F36" s="42">
        <f>$D$36*Таблица!D30</f>
        <v>10.200000000000001</v>
      </c>
      <c r="G36" s="42">
        <f>$D$36*Таблица!E30</f>
        <v>0.38999999999999996</v>
      </c>
      <c r="H36" s="42">
        <f>$D$36*Таблица!F30</f>
        <v>0.03</v>
      </c>
      <c r="I36" s="42">
        <f>$D$36*Таблица!G30</f>
        <v>2.52</v>
      </c>
      <c r="J36" s="42">
        <f>$D$36*Таблица!H30</f>
        <v>15.3</v>
      </c>
      <c r="K36" s="42">
        <f>$D$36*Таблица!I30</f>
        <v>0.36</v>
      </c>
      <c r="L36" s="42">
        <f>$D$36*Таблица!J30</f>
        <v>0.018</v>
      </c>
      <c r="M36" s="42">
        <f>$D$36*Таблица!K30</f>
        <v>0.021</v>
      </c>
      <c r="N36" s="28">
        <f>$D$36*Таблица!L30</f>
        <v>1.5</v>
      </c>
      <c r="O36" s="174"/>
    </row>
    <row r="37" spans="1:15" ht="15">
      <c r="A37" s="176"/>
      <c r="B37" s="18" t="s">
        <v>23</v>
      </c>
      <c r="C37" s="42">
        <v>2</v>
      </c>
      <c r="D37" s="42">
        <v>2</v>
      </c>
      <c r="E37" s="172"/>
      <c r="F37" s="42">
        <f>$D$37*Таблица!D26</f>
        <v>17.98</v>
      </c>
      <c r="G37" s="42">
        <f>$D$37*Таблица!E26</f>
        <v>0</v>
      </c>
      <c r="H37" s="42">
        <f>$D$37*Таблица!F26</f>
        <v>1.998</v>
      </c>
      <c r="I37" s="42">
        <f>$D$37*Таблица!G26</f>
        <v>0</v>
      </c>
      <c r="J37" s="42">
        <f>$D$37*Таблица!H26</f>
        <v>0</v>
      </c>
      <c r="K37" s="42">
        <f>$D$37*Таблица!I26</f>
        <v>0</v>
      </c>
      <c r="L37" s="42">
        <f>$D$37*Таблица!J26</f>
        <v>0</v>
      </c>
      <c r="M37" s="42">
        <f>$D$37*Таблица!K26</f>
        <v>0</v>
      </c>
      <c r="N37" s="28">
        <f>$D$37*Таблица!L26</f>
        <v>0</v>
      </c>
      <c r="O37" s="189"/>
    </row>
    <row r="38" spans="1:15" ht="30">
      <c r="A38" s="163" t="s">
        <v>28</v>
      </c>
      <c r="B38" s="18" t="s">
        <v>29</v>
      </c>
      <c r="C38" s="42">
        <v>28</v>
      </c>
      <c r="D38" s="42">
        <v>28</v>
      </c>
      <c r="E38" s="42">
        <v>28</v>
      </c>
      <c r="F38" s="42">
        <f>$D$38*Таблица!D2</f>
        <v>73.36</v>
      </c>
      <c r="G38" s="42">
        <f>$D$38*Таблица!E2</f>
        <v>2.156</v>
      </c>
      <c r="H38" s="42">
        <f>$D$38*Таблица!F2</f>
        <v>0.84</v>
      </c>
      <c r="I38" s="42">
        <f>$D$38*Таблица!G2</f>
        <v>13.943999999999999</v>
      </c>
      <c r="J38" s="42">
        <f>$D$38*Таблица!H2</f>
        <v>5.6000000000000005</v>
      </c>
      <c r="K38" s="42">
        <f>$D$38*Таблица!I2</f>
        <v>0.252</v>
      </c>
      <c r="L38" s="42">
        <f>$D$38*Таблица!J2</f>
        <v>0.0308</v>
      </c>
      <c r="M38" s="42">
        <f>$D$38*Таблица!K2</f>
        <v>0.0224</v>
      </c>
      <c r="N38" s="28">
        <f>$D$38*Таблица!L2</f>
        <v>0</v>
      </c>
      <c r="O38" s="18"/>
    </row>
    <row r="39" spans="1:15" ht="30">
      <c r="A39" s="163"/>
      <c r="B39" s="18" t="s">
        <v>30</v>
      </c>
      <c r="C39" s="42">
        <v>32</v>
      </c>
      <c r="D39" s="42">
        <v>32</v>
      </c>
      <c r="E39" s="42">
        <v>32</v>
      </c>
      <c r="F39" s="42">
        <f>$D$39*Таблица!D3</f>
        <v>57.92</v>
      </c>
      <c r="G39" s="42">
        <f>$D$39*Таблица!E3</f>
        <v>2.112</v>
      </c>
      <c r="H39" s="42">
        <f>$D$39*Таблица!F3</f>
        <v>0.384</v>
      </c>
      <c r="I39" s="42">
        <f>$D$39*Таблица!G3</f>
        <v>10.944</v>
      </c>
      <c r="J39" s="42">
        <f>$D$39*Таблица!H3</f>
        <v>0.672</v>
      </c>
      <c r="K39" s="42">
        <f>$D$39*Таблица!I3</f>
        <v>0.64</v>
      </c>
      <c r="L39" s="42">
        <f>$D$39*Таблица!J3</f>
        <v>0.0256</v>
      </c>
      <c r="M39" s="42">
        <f>$D$39*Таблица!K3</f>
        <v>0.016</v>
      </c>
      <c r="N39" s="28">
        <f>$D$39*Таблица!L3</f>
        <v>0</v>
      </c>
      <c r="O39" s="18"/>
    </row>
    <row r="40" spans="1:15" ht="15">
      <c r="A40" s="163" t="s">
        <v>151</v>
      </c>
      <c r="B40" s="18" t="s">
        <v>17</v>
      </c>
      <c r="C40" s="42">
        <v>8</v>
      </c>
      <c r="D40" s="42">
        <v>8</v>
      </c>
      <c r="E40" s="168">
        <v>150</v>
      </c>
      <c r="F40" s="42">
        <f>$D$40*Таблица!D15</f>
        <v>30.32</v>
      </c>
      <c r="G40" s="42">
        <f>$D$40*Таблица!E15</f>
        <v>0</v>
      </c>
      <c r="H40" s="42">
        <f>$D$40*Таблица!F15</f>
        <v>0</v>
      </c>
      <c r="I40" s="42">
        <f>$D$40*Таблица!G15</f>
        <v>7.984</v>
      </c>
      <c r="J40" s="42">
        <f>$D$40*Таблица!H15</f>
        <v>0.16</v>
      </c>
      <c r="K40" s="42">
        <f>$D$40*Таблица!I15</f>
        <v>0.24</v>
      </c>
      <c r="L40" s="42">
        <f>$D$40*Таблица!J15</f>
        <v>0</v>
      </c>
      <c r="M40" s="42">
        <f>$D$40*Таблица!K15</f>
        <v>0</v>
      </c>
      <c r="N40" s="28">
        <f>$D$40*Таблица!L15</f>
        <v>0</v>
      </c>
      <c r="O40" s="169">
        <v>268</v>
      </c>
    </row>
    <row r="41" spans="1:15" ht="15">
      <c r="A41" s="163"/>
      <c r="B41" s="18" t="s">
        <v>132</v>
      </c>
      <c r="C41" s="42">
        <v>18</v>
      </c>
      <c r="D41" s="42">
        <v>18</v>
      </c>
      <c r="E41" s="168"/>
      <c r="F41" s="42">
        <f>$D$41*Таблица!D58</f>
        <v>42.839999999999996</v>
      </c>
      <c r="G41" s="42">
        <f>$D$41*Таблица!E58</f>
        <v>0.558</v>
      </c>
      <c r="H41" s="42">
        <f>$D$41*Таблица!F58</f>
        <v>0</v>
      </c>
      <c r="I41" s="42">
        <f>$D$41*Таблица!G58</f>
        <v>12.419999999999998</v>
      </c>
      <c r="J41" s="42">
        <f>$D$41*Таблица!H58</f>
        <v>14.4</v>
      </c>
      <c r="K41" s="42">
        <f>$D$41*Таблица!I58</f>
        <v>1.08</v>
      </c>
      <c r="L41" s="42">
        <f>$D$41*Таблица!J58</f>
        <v>0</v>
      </c>
      <c r="M41" s="42">
        <f>$D$41*Таблица!K58</f>
        <v>0</v>
      </c>
      <c r="N41" s="28">
        <f>$D$41*Таблица!L58</f>
        <v>0.010799999999999999</v>
      </c>
      <c r="O41" s="171"/>
    </row>
    <row r="42" spans="1:15" s="15" customFormat="1" ht="14.25">
      <c r="A42" s="29" t="s">
        <v>37</v>
      </c>
      <c r="B42" s="21"/>
      <c r="C42" s="30"/>
      <c r="D42" s="30"/>
      <c r="E42" s="23">
        <f>SUM(E21:E41)</f>
        <v>530</v>
      </c>
      <c r="F42" s="31">
        <f aca="true" t="shared" si="2" ref="F42:N42">SUM(F21:F41)</f>
        <v>695.3100000000001</v>
      </c>
      <c r="G42" s="31">
        <f t="shared" si="2"/>
        <v>28.186</v>
      </c>
      <c r="H42" s="31">
        <f t="shared" si="2"/>
        <v>29.719</v>
      </c>
      <c r="I42" s="31">
        <f t="shared" si="2"/>
        <v>81.332</v>
      </c>
      <c r="J42" s="31">
        <f t="shared" si="2"/>
        <v>126.82199999999999</v>
      </c>
      <c r="K42" s="31">
        <f t="shared" si="2"/>
        <v>8.911999999999999</v>
      </c>
      <c r="L42" s="31">
        <f t="shared" si="2"/>
        <v>0.4954</v>
      </c>
      <c r="M42" s="31">
        <f t="shared" si="2"/>
        <v>0.9984000000000001</v>
      </c>
      <c r="N42" s="31">
        <f t="shared" si="2"/>
        <v>23.5808</v>
      </c>
      <c r="O42" s="21"/>
    </row>
    <row r="43" spans="1:15" ht="15">
      <c r="A43" s="25" t="s">
        <v>32</v>
      </c>
      <c r="B43" s="22"/>
      <c r="C43" s="22"/>
      <c r="D43" s="22"/>
      <c r="E43" s="22"/>
      <c r="F43" s="22"/>
      <c r="G43" s="22"/>
      <c r="H43" s="22"/>
      <c r="I43" s="26"/>
      <c r="J43" s="22"/>
      <c r="K43" s="22"/>
      <c r="L43" s="22"/>
      <c r="M43" s="22"/>
      <c r="N43" s="22"/>
      <c r="O43" s="27"/>
    </row>
    <row r="44" spans="1:15" ht="15">
      <c r="A44" s="187" t="s">
        <v>209</v>
      </c>
      <c r="B44" s="37" t="s">
        <v>25</v>
      </c>
      <c r="C44" s="122">
        <v>79</v>
      </c>
      <c r="D44" s="122">
        <v>60</v>
      </c>
      <c r="E44" s="164">
        <v>60</v>
      </c>
      <c r="F44" s="126">
        <f>$D$44*Таблица!D30</f>
        <v>20.400000000000002</v>
      </c>
      <c r="G44" s="150">
        <f>$D$44*Таблица!E30</f>
        <v>0.7799999999999999</v>
      </c>
      <c r="H44" s="150">
        <f>$D$44*Таблица!F30</f>
        <v>0.06</v>
      </c>
      <c r="I44" s="150">
        <f>$D$44*Таблица!G30</f>
        <v>5.04</v>
      </c>
      <c r="J44" s="150">
        <f>$D$44*Таблица!H30</f>
        <v>30.6</v>
      </c>
      <c r="K44" s="150">
        <f>$D$44*Таблица!I30</f>
        <v>0.72</v>
      </c>
      <c r="L44" s="150">
        <f>$D$44*Таблица!J30</f>
        <v>0.036</v>
      </c>
      <c r="M44" s="150">
        <f>$D$44*Таблица!K30</f>
        <v>0.042</v>
      </c>
      <c r="N44" s="150">
        <f>$D$44*Таблица!L30</f>
        <v>3</v>
      </c>
      <c r="O44" s="190">
        <v>320</v>
      </c>
    </row>
    <row r="45" spans="1:15" ht="15">
      <c r="A45" s="188"/>
      <c r="B45" s="37" t="s">
        <v>16</v>
      </c>
      <c r="C45" s="122">
        <v>2</v>
      </c>
      <c r="D45" s="122">
        <v>2</v>
      </c>
      <c r="E45" s="172"/>
      <c r="F45" s="126">
        <f>$D$45*Таблица!D24</f>
        <v>14.68</v>
      </c>
      <c r="G45" s="126">
        <f>$D$45*Таблица!E24</f>
        <v>0.008</v>
      </c>
      <c r="H45" s="126">
        <f>$D$45*Таблица!F24</f>
        <v>1.57</v>
      </c>
      <c r="I45" s="126">
        <f>$D$45*Таблица!G24</f>
        <v>0.01</v>
      </c>
      <c r="J45" s="126">
        <f>$D$45*Таблица!H24</f>
        <v>0.48</v>
      </c>
      <c r="K45" s="126">
        <f>$D$45*Таблица!I24</f>
        <v>0.04</v>
      </c>
      <c r="L45" s="126">
        <f>$D$45*Таблица!J24</f>
        <v>0.002</v>
      </c>
      <c r="M45" s="126">
        <f>$D$45*Таблица!K24</f>
        <v>0.002</v>
      </c>
      <c r="N45" s="126">
        <f>$D$45*Таблица!L24</f>
        <v>0</v>
      </c>
      <c r="O45" s="191"/>
    </row>
    <row r="46" spans="1:15" ht="15" customHeight="1">
      <c r="A46" s="175" t="s">
        <v>202</v>
      </c>
      <c r="B46" s="36" t="s">
        <v>145</v>
      </c>
      <c r="C46" s="42">
        <v>20</v>
      </c>
      <c r="D46" s="42">
        <v>20</v>
      </c>
      <c r="E46" s="164">
        <v>60</v>
      </c>
      <c r="F46" s="80">
        <f>$D$46*Таблица!D55</f>
        <v>31.200000000000003</v>
      </c>
      <c r="G46" s="80">
        <f>$D$46*Таблица!E55</f>
        <v>3.3400000000000003</v>
      </c>
      <c r="H46" s="80">
        <f>$D$46*Таблица!F55</f>
        <v>1.7999999999999998</v>
      </c>
      <c r="I46" s="80">
        <f>$D$46*Таблица!G55</f>
        <v>0.26</v>
      </c>
      <c r="J46" s="80">
        <f>$D$46*Таблица!H55</f>
        <v>30</v>
      </c>
      <c r="K46" s="80">
        <f>$D$46*Таблица!I55</f>
        <v>8</v>
      </c>
      <c r="L46" s="80">
        <f>$D$46*Таблица!J55</f>
        <v>0.01</v>
      </c>
      <c r="M46" s="80">
        <f>$D$46*Таблица!K55</f>
        <v>0.06</v>
      </c>
      <c r="N46" s="80">
        <f>$D$46*Таблица!L55</f>
        <v>0.1</v>
      </c>
      <c r="O46" s="173">
        <v>243</v>
      </c>
    </row>
    <row r="47" spans="1:15" ht="14.25" customHeight="1">
      <c r="A47" s="177"/>
      <c r="B47" s="18" t="s">
        <v>43</v>
      </c>
      <c r="C47" s="42">
        <v>40</v>
      </c>
      <c r="D47" s="42">
        <v>40</v>
      </c>
      <c r="E47" s="165"/>
      <c r="F47" s="80">
        <f>$D$47*Таблица!D4</f>
        <v>133.6</v>
      </c>
      <c r="G47" s="80">
        <f>$D$47*Таблица!E4</f>
        <v>4.12</v>
      </c>
      <c r="H47" s="80">
        <f>$D$47*Таблица!F4</f>
        <v>0.43999999999999995</v>
      </c>
      <c r="I47" s="80">
        <f>$D$47*Таблица!G4</f>
        <v>27.599999999999998</v>
      </c>
      <c r="J47" s="80">
        <f>$D$47*Таблица!H4</f>
        <v>7.199999999999999</v>
      </c>
      <c r="K47" s="80">
        <f>$D$47*Таблица!I4</f>
        <v>0.48</v>
      </c>
      <c r="L47" s="80">
        <f>$D$47*Таблица!J4</f>
        <v>0.06799999999999999</v>
      </c>
      <c r="M47" s="80">
        <f>$D$47*Таблица!K4</f>
        <v>0.032</v>
      </c>
      <c r="N47" s="80">
        <f>$D$47*Таблица!L4</f>
        <v>0</v>
      </c>
      <c r="O47" s="174"/>
    </row>
    <row r="48" spans="1:15" ht="15">
      <c r="A48" s="177"/>
      <c r="B48" s="18" t="s">
        <v>45</v>
      </c>
      <c r="C48" s="42">
        <v>10</v>
      </c>
      <c r="D48" s="42">
        <v>10</v>
      </c>
      <c r="E48" s="165"/>
      <c r="F48" s="80">
        <f>$D$48*Таблица!D47</f>
        <v>15.700000000000001</v>
      </c>
      <c r="G48" s="80">
        <f>$D$48*Таблица!E47</f>
        <v>1.27</v>
      </c>
      <c r="H48" s="80">
        <f>$D$48*Таблица!F47</f>
        <v>1.1500000000000001</v>
      </c>
      <c r="I48" s="80">
        <f>$D$48*Таблица!G47</f>
        <v>0.07</v>
      </c>
      <c r="J48" s="80">
        <f>$D$48*Таблица!H47</f>
        <v>5.5</v>
      </c>
      <c r="K48" s="80">
        <f>$D$48*Таблица!I47</f>
        <v>0.27</v>
      </c>
      <c r="L48" s="80">
        <f>$D$48*Таблица!J47</f>
        <v>0.007</v>
      </c>
      <c r="M48" s="80">
        <f>$D$48*Таблица!K47</f>
        <v>0.044000000000000004</v>
      </c>
      <c r="N48" s="80">
        <f>$D$48*Таблица!L47</f>
        <v>0</v>
      </c>
      <c r="O48" s="174"/>
    </row>
    <row r="49" spans="1:15" ht="15">
      <c r="A49" s="177"/>
      <c r="B49" s="18" t="s">
        <v>23</v>
      </c>
      <c r="C49" s="47">
        <v>2.2</v>
      </c>
      <c r="D49" s="47">
        <v>2.2</v>
      </c>
      <c r="E49" s="165"/>
      <c r="F49" s="80">
        <f>$D$49*Таблица!D26</f>
        <v>19.778000000000002</v>
      </c>
      <c r="G49" s="133">
        <f>$D$49*Таблица!E26</f>
        <v>0</v>
      </c>
      <c r="H49" s="133">
        <f>$D$49*Таблица!F26</f>
        <v>2.1978</v>
      </c>
      <c r="I49" s="133">
        <f>$D$49*Таблица!G26</f>
        <v>0</v>
      </c>
      <c r="J49" s="133">
        <f>$D$49*Таблица!H26</f>
        <v>0</v>
      </c>
      <c r="K49" s="133">
        <f>$D$49*Таблица!I26</f>
        <v>0</v>
      </c>
      <c r="L49" s="133">
        <f>$D$49*Таблица!J26</f>
        <v>0</v>
      </c>
      <c r="M49" s="133">
        <f>$D$49*Таблица!K26</f>
        <v>0</v>
      </c>
      <c r="N49" s="133">
        <f>$D$49*Таблица!L26</f>
        <v>0</v>
      </c>
      <c r="O49" s="174"/>
    </row>
    <row r="50" spans="1:15" ht="15">
      <c r="A50" s="177"/>
      <c r="B50" s="18" t="s">
        <v>17</v>
      </c>
      <c r="C50" s="47">
        <v>2</v>
      </c>
      <c r="D50" s="47">
        <v>2</v>
      </c>
      <c r="E50" s="165"/>
      <c r="F50" s="80">
        <f>$D$50*Таблица!D15</f>
        <v>7.58</v>
      </c>
      <c r="G50" s="80">
        <f>$D$50*Таблица!E15</f>
        <v>0</v>
      </c>
      <c r="H50" s="80">
        <f>$D$50*Таблица!F15</f>
        <v>0</v>
      </c>
      <c r="I50" s="80">
        <f>$D$50*Таблица!G15</f>
        <v>1.996</v>
      </c>
      <c r="J50" s="80">
        <f>$D$50*Таблица!H15</f>
        <v>0.04</v>
      </c>
      <c r="K50" s="80">
        <f>$D$50*Таблица!I15</f>
        <v>0.06</v>
      </c>
      <c r="L50" s="80">
        <f>$D$50*Таблица!J15</f>
        <v>0</v>
      </c>
      <c r="M50" s="80">
        <f>$D$50*Таблица!K15</f>
        <v>0</v>
      </c>
      <c r="N50" s="80">
        <f>$D$50*Таблица!L15</f>
        <v>0</v>
      </c>
      <c r="O50" s="174"/>
    </row>
    <row r="51" spans="1:15" ht="15">
      <c r="A51" s="177"/>
      <c r="B51" s="18" t="s">
        <v>172</v>
      </c>
      <c r="C51" s="126">
        <v>1</v>
      </c>
      <c r="D51" s="126">
        <v>1</v>
      </c>
      <c r="E51" s="165"/>
      <c r="F51" s="126">
        <f>$D$51*Таблица!D63</f>
        <v>0.9</v>
      </c>
      <c r="G51" s="126">
        <f>$D$51*Таблица!E63</f>
        <v>0.1</v>
      </c>
      <c r="H51" s="126">
        <f>$D$51*Таблица!F63</f>
        <v>0</v>
      </c>
      <c r="I51" s="126">
        <f>$D$51*Таблица!G63</f>
        <v>0.08</v>
      </c>
      <c r="J51" s="126">
        <f>$D$51*Таблица!H63</f>
        <v>0.004</v>
      </c>
      <c r="K51" s="126">
        <f>$D$51*Таблица!I63</f>
        <v>0.0002</v>
      </c>
      <c r="L51" s="126">
        <f>$D$51*Таблица!J63</f>
        <v>0.006</v>
      </c>
      <c r="M51" s="126">
        <f>$D$51*Таблица!K63</f>
        <v>0.0068</v>
      </c>
      <c r="N51" s="126">
        <f>$D$51*Таблица!L63</f>
        <v>0</v>
      </c>
      <c r="O51" s="174"/>
    </row>
    <row r="52" spans="1:15" ht="15">
      <c r="A52" s="177"/>
      <c r="B52" s="18" t="s">
        <v>16</v>
      </c>
      <c r="C52" s="47">
        <v>1.4</v>
      </c>
      <c r="D52" s="47">
        <v>1.4</v>
      </c>
      <c r="E52" s="172"/>
      <c r="F52" s="80">
        <f>$D$52*Таблица!D24</f>
        <v>10.276</v>
      </c>
      <c r="G52" s="80">
        <f>$D$52*Таблица!E24</f>
        <v>0.0056</v>
      </c>
      <c r="H52" s="80">
        <f>$D$52*Таблица!F24</f>
        <v>1.099</v>
      </c>
      <c r="I52" s="80">
        <f>$D$52*Таблица!G24</f>
        <v>0.006999999999999999</v>
      </c>
      <c r="J52" s="80">
        <f>$D$52*Таблица!H24</f>
        <v>0.33599999999999997</v>
      </c>
      <c r="K52" s="80">
        <f>$D$52*Таблица!I24</f>
        <v>0.027999999999999997</v>
      </c>
      <c r="L52" s="80">
        <f>$D$52*Таблица!J24</f>
        <v>0.0014</v>
      </c>
      <c r="M52" s="80">
        <f>$D$52*Таблица!K24</f>
        <v>0.0014</v>
      </c>
      <c r="N52" s="80">
        <f>$D$52*Таблица!L24</f>
        <v>0</v>
      </c>
      <c r="O52" s="174"/>
    </row>
    <row r="53" spans="1:15" ht="15">
      <c r="A53" s="163" t="s">
        <v>34</v>
      </c>
      <c r="B53" s="18" t="s">
        <v>35</v>
      </c>
      <c r="C53" s="42">
        <v>0.4</v>
      </c>
      <c r="D53" s="42">
        <v>0.4</v>
      </c>
      <c r="E53" s="168">
        <v>150</v>
      </c>
      <c r="F53" s="105">
        <f>$D$53*Таблица!D60</f>
        <v>0.08000000000000002</v>
      </c>
      <c r="G53" s="105">
        <f>$D$53*Таблица!E60</f>
        <v>0.016</v>
      </c>
      <c r="H53" s="105">
        <f>$D$53*Таблица!F60</f>
        <v>0</v>
      </c>
      <c r="I53" s="105">
        <f>$D$53*Таблица!G60</f>
        <v>0.048</v>
      </c>
      <c r="J53" s="105">
        <f>$D$53*Таблица!H60</f>
        <v>1.9800000000000002</v>
      </c>
      <c r="K53" s="105">
        <f>$D$53*Таблица!I60</f>
        <v>0</v>
      </c>
      <c r="L53" s="105">
        <f>$D$53*Таблица!J60</f>
        <v>0.00028000000000000003</v>
      </c>
      <c r="M53" s="105">
        <f>$D$53*Таблица!K60</f>
        <v>0.0004</v>
      </c>
      <c r="N53" s="105">
        <f>$D$53*Таблица!L60</f>
        <v>0</v>
      </c>
      <c r="O53" s="169">
        <v>18</v>
      </c>
    </row>
    <row r="54" spans="1:15" ht="15">
      <c r="A54" s="163"/>
      <c r="B54" s="18" t="s">
        <v>17</v>
      </c>
      <c r="C54" s="42">
        <v>8</v>
      </c>
      <c r="D54" s="42">
        <v>8</v>
      </c>
      <c r="E54" s="168"/>
      <c r="F54" s="80">
        <f>$D$54*Таблица!D15</f>
        <v>30.32</v>
      </c>
      <c r="G54" s="42">
        <f>$D$54*Таблица!E15</f>
        <v>0</v>
      </c>
      <c r="H54" s="42">
        <f>$D$54*Таблица!F15</f>
        <v>0</v>
      </c>
      <c r="I54" s="42">
        <f>$D$54*Таблица!G15</f>
        <v>7.984</v>
      </c>
      <c r="J54" s="42">
        <f>$D$54*Таблица!H15</f>
        <v>0.16</v>
      </c>
      <c r="K54" s="42">
        <f>$D$54*Таблица!I15</f>
        <v>0.24</v>
      </c>
      <c r="L54" s="42">
        <f>$D$54*Таблица!J15</f>
        <v>0</v>
      </c>
      <c r="M54" s="42">
        <f>$D$54*Таблица!K15</f>
        <v>0</v>
      </c>
      <c r="N54" s="28">
        <f>$D$54*Таблица!L15</f>
        <v>0</v>
      </c>
      <c r="O54" s="171"/>
    </row>
    <row r="55" spans="1:15" ht="15">
      <c r="A55" s="145" t="s">
        <v>105</v>
      </c>
      <c r="B55" s="18" t="s">
        <v>162</v>
      </c>
      <c r="C55" s="148">
        <v>210</v>
      </c>
      <c r="D55" s="148">
        <v>210</v>
      </c>
      <c r="E55" s="147">
        <v>210</v>
      </c>
      <c r="F55" s="148">
        <f>$D$55*Таблица!D36</f>
        <v>84</v>
      </c>
      <c r="G55" s="148">
        <f>$D$55*Таблица!E36</f>
        <v>1.89</v>
      </c>
      <c r="H55" s="148">
        <f>$D$55*Таблица!F36</f>
        <v>0.42</v>
      </c>
      <c r="I55" s="148">
        <f>$D$55*Таблица!G36</f>
        <v>17.01</v>
      </c>
      <c r="J55" s="148">
        <f>$D$55*Таблица!H36</f>
        <v>71.4</v>
      </c>
      <c r="K55" s="148">
        <f>$D$55*Таблица!I36</f>
        <v>0.63</v>
      </c>
      <c r="L55" s="148">
        <f>$D$55*Таблица!J36</f>
        <v>0.084</v>
      </c>
      <c r="M55" s="148">
        <f>$D$55*Таблица!K36</f>
        <v>0.063</v>
      </c>
      <c r="N55" s="148">
        <f>$D$55*Таблица!L36</f>
        <v>126</v>
      </c>
      <c r="O55" s="146"/>
    </row>
    <row r="56" spans="1:15" s="15" customFormat="1" ht="14.25">
      <c r="A56" s="29" t="s">
        <v>37</v>
      </c>
      <c r="B56" s="21"/>
      <c r="C56" s="30"/>
      <c r="D56" s="30"/>
      <c r="E56" s="23">
        <f>SUM(E44:E55)</f>
        <v>480</v>
      </c>
      <c r="F56" s="31">
        <f aca="true" t="shared" si="3" ref="F56:N56">SUM(F46:F55)</f>
        <v>333.434</v>
      </c>
      <c r="G56" s="31">
        <f t="shared" si="3"/>
        <v>10.7416</v>
      </c>
      <c r="H56" s="31">
        <f t="shared" si="3"/>
        <v>7.1068</v>
      </c>
      <c r="I56" s="31">
        <f t="shared" si="3"/>
        <v>55.05499999999999</v>
      </c>
      <c r="J56" s="31">
        <f t="shared" si="3"/>
        <v>116.62</v>
      </c>
      <c r="K56" s="31">
        <f t="shared" si="3"/>
        <v>9.708200000000001</v>
      </c>
      <c r="L56" s="31">
        <f t="shared" si="3"/>
        <v>0.17668</v>
      </c>
      <c r="M56" s="31">
        <f t="shared" si="3"/>
        <v>0.20760000000000003</v>
      </c>
      <c r="N56" s="31">
        <f t="shared" si="3"/>
        <v>126.1</v>
      </c>
      <c r="O56" s="21"/>
    </row>
    <row r="57" spans="1:15" s="15" customFormat="1" ht="14.25">
      <c r="A57" s="29" t="s">
        <v>131</v>
      </c>
      <c r="B57" s="21"/>
      <c r="C57" s="30"/>
      <c r="D57" s="30"/>
      <c r="E57" s="23">
        <f>E16+E19+E42+E56</f>
        <v>1438</v>
      </c>
      <c r="F57" s="31">
        <f aca="true" t="shared" si="4" ref="F57:M57">F56+F42+F19+F16</f>
        <v>1388.3480000000002</v>
      </c>
      <c r="G57" s="31">
        <f t="shared" si="4"/>
        <v>52.075599999999994</v>
      </c>
      <c r="H57" s="31">
        <f t="shared" si="4"/>
        <v>51.0958</v>
      </c>
      <c r="I57" s="31">
        <f t="shared" si="4"/>
        <v>180.9158</v>
      </c>
      <c r="J57" s="31">
        <f t="shared" si="4"/>
        <v>733.654</v>
      </c>
      <c r="K57" s="31">
        <f t="shared" si="4"/>
        <v>19.9842</v>
      </c>
      <c r="L57" s="31">
        <f t="shared" si="4"/>
        <v>0.81488</v>
      </c>
      <c r="M57" s="31">
        <f t="shared" si="4"/>
        <v>1.6694000000000004</v>
      </c>
      <c r="N57" s="32">
        <v>98.27</v>
      </c>
      <c r="O57" s="21"/>
    </row>
  </sheetData>
  <sheetProtection/>
  <mergeCells count="40">
    <mergeCell ref="O53:O54"/>
    <mergeCell ref="E53:E54"/>
    <mergeCell ref="O6:O9"/>
    <mergeCell ref="O10:O12"/>
    <mergeCell ref="O13:O15"/>
    <mergeCell ref="O21:O22"/>
    <mergeCell ref="O40:O41"/>
    <mergeCell ref="O46:O52"/>
    <mergeCell ref="O44:O45"/>
    <mergeCell ref="E46:E52"/>
    <mergeCell ref="G3:I3"/>
    <mergeCell ref="J3:N3"/>
    <mergeCell ref="O23:O31"/>
    <mergeCell ref="B1:O1"/>
    <mergeCell ref="O3:O4"/>
    <mergeCell ref="A3:A4"/>
    <mergeCell ref="B3:B4"/>
    <mergeCell ref="C3:C4"/>
    <mergeCell ref="E21:E22"/>
    <mergeCell ref="E23:E31"/>
    <mergeCell ref="O32:O37"/>
    <mergeCell ref="D3:D4"/>
    <mergeCell ref="E3:E4"/>
    <mergeCell ref="F3:F4"/>
    <mergeCell ref="A6:A9"/>
    <mergeCell ref="E6:E9"/>
    <mergeCell ref="A10:A12"/>
    <mergeCell ref="A13:A15"/>
    <mergeCell ref="E13:E15"/>
    <mergeCell ref="A23:A31"/>
    <mergeCell ref="A21:A22"/>
    <mergeCell ref="A53:A54"/>
    <mergeCell ref="A40:A41"/>
    <mergeCell ref="E40:E41"/>
    <mergeCell ref="A32:A37"/>
    <mergeCell ref="E32:E37"/>
    <mergeCell ref="A46:A52"/>
    <mergeCell ref="A44:A45"/>
    <mergeCell ref="E44:E45"/>
    <mergeCell ref="A38:A39"/>
  </mergeCells>
  <hyperlinks>
    <hyperlink ref="O6:O9" r:id="rId1" display="Тех. карты док\181.doc"/>
    <hyperlink ref="O10:O12" r:id="rId2" display="Тех. карты док\3.doc"/>
    <hyperlink ref="O13:O15" r:id="rId3" display="Тех. карты док\264.doc"/>
    <hyperlink ref="O40:O41" r:id="rId4" display="Тех. карты док\268.doc"/>
    <hyperlink ref="O53:O54" r:id="rId5" display="Тех. карты док\258.doc"/>
    <hyperlink ref="O46:O47" r:id="rId6" display="Тех. карты док\17.docx"/>
    <hyperlink ref="O32:O33" r:id="rId7" display="146 м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7" sqref="F47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7109375" style="1" customWidth="1"/>
    <col min="16" max="16384" width="9.140625" style="1" customWidth="1"/>
  </cols>
  <sheetData>
    <row r="1" spans="1:15" ht="15" customHeight="1">
      <c r="A1" s="8" t="s">
        <v>51</v>
      </c>
      <c r="B1" s="166" t="s">
        <v>206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'2 день'!E3:E4</f>
        <v>Выход блюда</v>
      </c>
      <c r="F3" s="167" t="str">
        <f>'2 день'!F3:F4</f>
        <v>Энергетическая ценность (Ккал)</v>
      </c>
      <c r="G3" s="167" t="str">
        <f>'2 день'!G3:I3</f>
        <v>Пищевые вещества (г)</v>
      </c>
      <c r="H3" s="167"/>
      <c r="I3" s="167"/>
      <c r="J3" s="167" t="str">
        <f>'2 день'!J3:N3</f>
        <v>Минеральные вещества и витамины</v>
      </c>
      <c r="K3" s="167"/>
      <c r="L3" s="167"/>
      <c r="M3" s="167"/>
      <c r="N3" s="167"/>
      <c r="O3" s="167" t="str">
        <f>'2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67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30">
      <c r="A6" s="163" t="s">
        <v>166</v>
      </c>
      <c r="B6" s="18" t="s">
        <v>65</v>
      </c>
      <c r="C6" s="42">
        <v>15</v>
      </c>
      <c r="D6" s="42">
        <v>15</v>
      </c>
      <c r="E6" s="168">
        <v>150</v>
      </c>
      <c r="F6" s="81">
        <f>$D$6*Таблица!D10</f>
        <v>45.75</v>
      </c>
      <c r="G6" s="112">
        <f>$D$6*Таблица!E10</f>
        <v>1.65</v>
      </c>
      <c r="H6" s="112">
        <f>$D$6*Таблица!F10</f>
        <v>0.9299999999999999</v>
      </c>
      <c r="I6" s="112">
        <f>$D$6*Таблица!G10</f>
        <v>7.515</v>
      </c>
      <c r="J6" s="112">
        <f>$D$6*Таблица!H10</f>
        <v>7.800000000000001</v>
      </c>
      <c r="K6" s="112">
        <f>$D$6*Таблица!I10</f>
        <v>1.17</v>
      </c>
      <c r="L6" s="112">
        <f>$D$6*Таблица!J10</f>
        <v>0.06749999999999999</v>
      </c>
      <c r="M6" s="112">
        <f>$D$6*Таблица!K10</f>
        <v>0.015</v>
      </c>
      <c r="N6" s="112">
        <f>$D$6*Таблица!L10</f>
        <v>0</v>
      </c>
      <c r="O6" s="169">
        <v>169</v>
      </c>
    </row>
    <row r="7" spans="1:15" ht="30">
      <c r="A7" s="163"/>
      <c r="B7" s="18" t="s">
        <v>138</v>
      </c>
      <c r="C7" s="42">
        <v>30</v>
      </c>
      <c r="D7" s="42">
        <v>30</v>
      </c>
      <c r="E7" s="168"/>
      <c r="F7" s="81">
        <f>$D$7*Таблица!D23</f>
        <v>96</v>
      </c>
      <c r="G7" s="81">
        <f>$D$7*Таблица!E23</f>
        <v>2.1599999999999997</v>
      </c>
      <c r="H7" s="81">
        <f>$D$7*Таблица!F23</f>
        <v>2.5500000000000003</v>
      </c>
      <c r="I7" s="81">
        <f>$D$7*Таблица!G23</f>
        <v>16.8</v>
      </c>
      <c r="J7" s="81">
        <f>$D$7*Таблица!H23</f>
        <v>92.1</v>
      </c>
      <c r="K7" s="81">
        <f>$D$7*Таблица!I23</f>
        <v>0.06</v>
      </c>
      <c r="L7" s="81">
        <f>$D$7*Таблица!J23</f>
        <v>0.018</v>
      </c>
      <c r="M7" s="81">
        <f>$D$7*Таблица!K23</f>
        <v>0.06</v>
      </c>
      <c r="N7" s="81">
        <f>$D$7*Таблица!L23</f>
        <v>0.3</v>
      </c>
      <c r="O7" s="170"/>
    </row>
    <row r="8" spans="1:15" ht="15">
      <c r="A8" s="163"/>
      <c r="B8" s="18" t="s">
        <v>16</v>
      </c>
      <c r="C8" s="42">
        <v>2</v>
      </c>
      <c r="D8" s="42">
        <v>2</v>
      </c>
      <c r="E8" s="168"/>
      <c r="F8" s="42">
        <f>$D$8*Таблица!D24</f>
        <v>14.68</v>
      </c>
      <c r="G8" s="42">
        <f>$D$8*Таблица!E24</f>
        <v>0.008</v>
      </c>
      <c r="H8" s="42">
        <f>$D$8*Таблица!F24</f>
        <v>1.57</v>
      </c>
      <c r="I8" s="42">
        <f>$D$8*Таблица!G24</f>
        <v>0.01</v>
      </c>
      <c r="J8" s="42">
        <f>$D$8*Таблица!H24</f>
        <v>0.48</v>
      </c>
      <c r="K8" s="42">
        <f>$D$8*Таблица!I24</f>
        <v>0.04</v>
      </c>
      <c r="L8" s="42">
        <f>$D$8*Таблица!J24</f>
        <v>0.002</v>
      </c>
      <c r="M8" s="42">
        <f>$D$8*Таблица!K24</f>
        <v>0.002</v>
      </c>
      <c r="N8" s="28">
        <f>$D$8*Таблица!L24</f>
        <v>0</v>
      </c>
      <c r="O8" s="171"/>
    </row>
    <row r="9" spans="1:15" ht="30">
      <c r="A9" s="163" t="s">
        <v>160</v>
      </c>
      <c r="B9" s="18" t="s">
        <v>29</v>
      </c>
      <c r="C9" s="42">
        <v>10</v>
      </c>
      <c r="D9" s="42">
        <v>10</v>
      </c>
      <c r="E9" s="93">
        <v>10</v>
      </c>
      <c r="F9" s="42">
        <f>$D$9*Таблица!D2</f>
        <v>26.200000000000003</v>
      </c>
      <c r="G9" s="42">
        <f>$D$9*Таблица!E2</f>
        <v>0.77</v>
      </c>
      <c r="H9" s="42">
        <f>$D$9*Таблица!F2</f>
        <v>0.3</v>
      </c>
      <c r="I9" s="42">
        <f>$D$9*Таблица!G2</f>
        <v>4.98</v>
      </c>
      <c r="J9" s="42">
        <f>$D$9*Таблица!H2</f>
        <v>2</v>
      </c>
      <c r="K9" s="42">
        <f>$D$9*Таблица!I2</f>
        <v>0.09</v>
      </c>
      <c r="L9" s="42">
        <f>$D$9*Таблица!J2</f>
        <v>0.011000000000000001</v>
      </c>
      <c r="M9" s="42">
        <f>$D$9*Таблица!K2</f>
        <v>0.008</v>
      </c>
      <c r="N9" s="28">
        <f>$D$9*Таблица!L2</f>
        <v>0</v>
      </c>
      <c r="O9" s="169">
        <v>2</v>
      </c>
    </row>
    <row r="10" spans="1:15" ht="15">
      <c r="A10" s="163"/>
      <c r="B10" s="18" t="s">
        <v>40</v>
      </c>
      <c r="C10" s="75">
        <v>6</v>
      </c>
      <c r="D10" s="75">
        <v>6</v>
      </c>
      <c r="E10" s="93">
        <v>6</v>
      </c>
      <c r="F10" s="81">
        <f>$D$10*Таблица!D25</f>
        <v>21.6</v>
      </c>
      <c r="G10" s="81">
        <f>$D$10*Таблица!E25</f>
        <v>1.3800000000000001</v>
      </c>
      <c r="H10" s="81">
        <f>$D$10*Таблица!F25</f>
        <v>1.7399999999999998</v>
      </c>
      <c r="I10" s="81">
        <f>$D$10*Таблица!G25</f>
        <v>0</v>
      </c>
      <c r="J10" s="81">
        <f>$D$10*Таблица!H25</f>
        <v>114</v>
      </c>
      <c r="K10" s="81">
        <f>$D$10*Таблица!I25</f>
        <v>0.036000000000000004</v>
      </c>
      <c r="L10" s="81">
        <f>$D$10*Таблица!J25</f>
        <v>0.0024000000000000002</v>
      </c>
      <c r="M10" s="81">
        <f>$D$10*Таблица!K25</f>
        <v>0.018000000000000002</v>
      </c>
      <c r="N10" s="81">
        <f>$D$10*Таблица!L25</f>
        <v>0.096</v>
      </c>
      <c r="O10" s="170"/>
    </row>
    <row r="11" spans="1:15" ht="15">
      <c r="A11" s="163"/>
      <c r="B11" s="18" t="s">
        <v>16</v>
      </c>
      <c r="C11" s="42">
        <v>3</v>
      </c>
      <c r="D11" s="42">
        <v>3</v>
      </c>
      <c r="E11" s="93">
        <v>3</v>
      </c>
      <c r="F11" s="42">
        <f>$D$11*Таблица!D24</f>
        <v>22.02</v>
      </c>
      <c r="G11" s="42">
        <f>$D$11*Таблица!E24</f>
        <v>0.012</v>
      </c>
      <c r="H11" s="42">
        <f>$D$11*Таблица!F24</f>
        <v>2.355</v>
      </c>
      <c r="I11" s="42">
        <f>$D$11*Таблица!G24</f>
        <v>0.015</v>
      </c>
      <c r="J11" s="42">
        <f>$D$11*Таблица!H24</f>
        <v>0.72</v>
      </c>
      <c r="K11" s="42">
        <f>$D$11*Таблица!I24</f>
        <v>0.06</v>
      </c>
      <c r="L11" s="42">
        <f>$D$11*Таблица!J24</f>
        <v>0.003</v>
      </c>
      <c r="M11" s="42">
        <f>$D$11*Таблица!K24</f>
        <v>0.003</v>
      </c>
      <c r="N11" s="28">
        <f>$D$11*Таблица!L24</f>
        <v>0</v>
      </c>
      <c r="O11" s="171"/>
    </row>
    <row r="12" spans="1:15" ht="30">
      <c r="A12" s="163" t="s">
        <v>149</v>
      </c>
      <c r="B12" s="18" t="s">
        <v>135</v>
      </c>
      <c r="C12" s="42">
        <v>1.5</v>
      </c>
      <c r="D12" s="42">
        <v>1.5</v>
      </c>
      <c r="E12" s="164">
        <v>150</v>
      </c>
      <c r="F12" s="81">
        <f>$D$12*Таблица!D62</f>
        <v>0</v>
      </c>
      <c r="G12" s="81">
        <f>$D$12*Таблица!E62</f>
        <v>0</v>
      </c>
      <c r="H12" s="81">
        <f>$D$12*Таблица!F62</f>
        <v>0</v>
      </c>
      <c r="I12" s="81">
        <f>$D$12*Таблица!G62</f>
        <v>0</v>
      </c>
      <c r="J12" s="81">
        <f>$D$12*Таблица!H62</f>
        <v>0.735</v>
      </c>
      <c r="K12" s="81">
        <f>$D$12*Таблица!I62</f>
        <v>0.0045000000000000005</v>
      </c>
      <c r="L12" s="81">
        <f>$D$12*Таблица!J62</f>
        <v>0.00030000000000000003</v>
      </c>
      <c r="M12" s="81">
        <f>$D$12*Таблица!K62</f>
        <v>0.0009</v>
      </c>
      <c r="N12" s="81">
        <f>$D$12*Таблица!L62</f>
        <v>0.003</v>
      </c>
      <c r="O12" s="173">
        <v>432</v>
      </c>
    </row>
    <row r="13" spans="1:15" ht="15">
      <c r="A13" s="163"/>
      <c r="B13" s="18" t="s">
        <v>17</v>
      </c>
      <c r="C13" s="42">
        <v>8</v>
      </c>
      <c r="D13" s="42">
        <v>8</v>
      </c>
      <c r="E13" s="172"/>
      <c r="F13" s="42">
        <f>$D$13*Таблица!D15</f>
        <v>30.32</v>
      </c>
      <c r="G13" s="42">
        <f>$D$13*Таблица!E15</f>
        <v>0</v>
      </c>
      <c r="H13" s="42">
        <f>$D$13*Таблица!F15</f>
        <v>0</v>
      </c>
      <c r="I13" s="42">
        <f>$D$13*Таблица!G15</f>
        <v>7.984</v>
      </c>
      <c r="J13" s="42">
        <f>$D$13*Таблица!H15</f>
        <v>0.16</v>
      </c>
      <c r="K13" s="42">
        <f>$D$13*Таблица!I15</f>
        <v>0.24</v>
      </c>
      <c r="L13" s="42">
        <f>$D$13*Таблица!J15</f>
        <v>0</v>
      </c>
      <c r="M13" s="42">
        <f>$D$13*Таблица!K15</f>
        <v>0</v>
      </c>
      <c r="N13" s="28">
        <f>$D$13*Таблица!L15</f>
        <v>0</v>
      </c>
      <c r="O13" s="189"/>
    </row>
    <row r="14" spans="1:15" s="15" customFormat="1" ht="14.25">
      <c r="A14" s="29" t="s">
        <v>37</v>
      </c>
      <c r="B14" s="21"/>
      <c r="C14" s="30"/>
      <c r="D14" s="30"/>
      <c r="E14" s="23">
        <f>SUM(E6:E13)</f>
        <v>319</v>
      </c>
      <c r="F14" s="31">
        <f aca="true" t="shared" si="0" ref="F14:N14">SUM(F6:F13)</f>
        <v>256.57</v>
      </c>
      <c r="G14" s="31">
        <f t="shared" si="0"/>
        <v>5.979999999999999</v>
      </c>
      <c r="H14" s="31">
        <f t="shared" si="0"/>
        <v>9.445</v>
      </c>
      <c r="I14" s="31">
        <f t="shared" si="0"/>
        <v>37.304</v>
      </c>
      <c r="J14" s="31">
        <f t="shared" si="0"/>
        <v>217.995</v>
      </c>
      <c r="K14" s="31">
        <f t="shared" si="0"/>
        <v>1.7005000000000001</v>
      </c>
      <c r="L14" s="31">
        <f t="shared" si="0"/>
        <v>0.10419999999999999</v>
      </c>
      <c r="M14" s="31">
        <f t="shared" si="0"/>
        <v>0.1069</v>
      </c>
      <c r="N14" s="32">
        <f t="shared" si="0"/>
        <v>0.399</v>
      </c>
      <c r="O14" s="21"/>
    </row>
    <row r="15" spans="1:15" ht="15">
      <c r="A15" s="25" t="s">
        <v>19</v>
      </c>
      <c r="B15" s="22"/>
      <c r="C15" s="22"/>
      <c r="D15" s="22"/>
      <c r="E15" s="22"/>
      <c r="F15" s="22"/>
      <c r="G15" s="22"/>
      <c r="H15" s="22"/>
      <c r="I15" s="26"/>
      <c r="J15" s="22"/>
      <c r="K15" s="22"/>
      <c r="L15" s="22"/>
      <c r="M15" s="22"/>
      <c r="N15" s="22"/>
      <c r="O15" s="18"/>
    </row>
    <row r="16" spans="1:15" ht="30">
      <c r="A16" s="45" t="s">
        <v>53</v>
      </c>
      <c r="B16" s="18" t="s">
        <v>136</v>
      </c>
      <c r="C16" s="42">
        <v>130</v>
      </c>
      <c r="D16" s="42">
        <v>130</v>
      </c>
      <c r="E16" s="42">
        <v>130</v>
      </c>
      <c r="F16" s="42">
        <f>$D$16*Таблица!D54</f>
        <v>49.4</v>
      </c>
      <c r="G16" s="42">
        <f>$D$16*Таблица!E54</f>
        <v>0.65</v>
      </c>
      <c r="H16" s="42">
        <f>$D$16*Таблица!F54</f>
        <v>0</v>
      </c>
      <c r="I16" s="42">
        <f>$D$16*Таблица!G54</f>
        <v>11.83</v>
      </c>
      <c r="J16" s="42">
        <f>$D$16*Таблица!H54</f>
        <v>10.4</v>
      </c>
      <c r="K16" s="42">
        <f>$D$16*Таблица!I54</f>
        <v>0.39</v>
      </c>
      <c r="L16" s="42">
        <f>$D$16*Таблица!J54</f>
        <v>0.10400000000000001</v>
      </c>
      <c r="M16" s="42">
        <f>$D$16*Таблица!K54</f>
        <v>0.039</v>
      </c>
      <c r="N16" s="28">
        <f>$D$16*Таблица!L54</f>
        <v>26</v>
      </c>
      <c r="O16" s="77">
        <v>415</v>
      </c>
    </row>
    <row r="17" spans="1:15" s="15" customFormat="1" ht="15" thickBot="1">
      <c r="A17" s="29" t="s">
        <v>37</v>
      </c>
      <c r="B17" s="21"/>
      <c r="C17" s="30"/>
      <c r="D17" s="30"/>
      <c r="E17" s="162">
        <f>E16</f>
        <v>130</v>
      </c>
      <c r="F17" s="31">
        <f aca="true" t="shared" si="1" ref="F17:N17">SUM(F16)</f>
        <v>49.4</v>
      </c>
      <c r="G17" s="31">
        <f t="shared" si="1"/>
        <v>0.65</v>
      </c>
      <c r="H17" s="31">
        <f t="shared" si="1"/>
        <v>0</v>
      </c>
      <c r="I17" s="31">
        <f t="shared" si="1"/>
        <v>11.83</v>
      </c>
      <c r="J17" s="31">
        <f t="shared" si="1"/>
        <v>10.4</v>
      </c>
      <c r="K17" s="31">
        <f t="shared" si="1"/>
        <v>0.39</v>
      </c>
      <c r="L17" s="31">
        <f t="shared" si="1"/>
        <v>0.10400000000000001</v>
      </c>
      <c r="M17" s="31">
        <f t="shared" si="1"/>
        <v>0.039</v>
      </c>
      <c r="N17" s="32">
        <f t="shared" si="1"/>
        <v>26</v>
      </c>
      <c r="O17" s="21"/>
    </row>
    <row r="18" spans="1:15" ht="15.75" customHeight="1" thickBot="1">
      <c r="A18" s="25" t="s">
        <v>21</v>
      </c>
      <c r="B18" s="22"/>
      <c r="C18" s="22" t="s">
        <v>218</v>
      </c>
      <c r="D18" s="22" t="s">
        <v>219</v>
      </c>
      <c r="E18" s="161">
        <f>E14+E17</f>
        <v>449</v>
      </c>
      <c r="F18" s="22"/>
      <c r="G18" s="22"/>
      <c r="H18" s="22"/>
      <c r="I18" s="26"/>
      <c r="J18" s="22"/>
      <c r="K18" s="22"/>
      <c r="L18" s="22"/>
      <c r="M18" s="22"/>
      <c r="N18" s="22"/>
      <c r="O18" s="18"/>
    </row>
    <row r="19" spans="1:15" ht="30" customHeight="1">
      <c r="A19" s="175" t="s">
        <v>192</v>
      </c>
      <c r="B19" s="37" t="s">
        <v>42</v>
      </c>
      <c r="C19" s="42">
        <v>47</v>
      </c>
      <c r="D19" s="42">
        <v>40</v>
      </c>
      <c r="E19" s="172">
        <v>40</v>
      </c>
      <c r="F19" s="81">
        <f>$D$19*Таблица!D27</f>
        <v>10.8</v>
      </c>
      <c r="G19" s="126">
        <f>$D$19*Таблица!E27</f>
        <v>0.72</v>
      </c>
      <c r="H19" s="126">
        <f>$D$19*Таблица!F27</f>
        <v>0.04</v>
      </c>
      <c r="I19" s="126">
        <f>$D$19*Таблица!G27</f>
        <v>1.88</v>
      </c>
      <c r="J19" s="126">
        <f>$D$19*Таблица!H27</f>
        <v>19.2</v>
      </c>
      <c r="K19" s="126">
        <f>$D$19*Таблица!I27</f>
        <v>0.4</v>
      </c>
      <c r="L19" s="126">
        <f>$D$19*Таблица!J27</f>
        <v>0.023999999999999997</v>
      </c>
      <c r="M19" s="126">
        <f>$D$19*Таблица!K27</f>
        <v>0.02</v>
      </c>
      <c r="N19" s="126">
        <f>$D$19*Таблица!L27</f>
        <v>20</v>
      </c>
      <c r="O19" s="173">
        <v>411</v>
      </c>
    </row>
    <row r="20" spans="1:15" ht="15" customHeight="1">
      <c r="A20" s="176"/>
      <c r="B20" s="18" t="s">
        <v>23</v>
      </c>
      <c r="C20" s="42">
        <v>2</v>
      </c>
      <c r="D20" s="42">
        <v>2</v>
      </c>
      <c r="E20" s="168"/>
      <c r="F20" s="42">
        <f>$D$20*Таблица!D26</f>
        <v>17.98</v>
      </c>
      <c r="G20" s="42">
        <f>$D$20*Таблица!E26</f>
        <v>0</v>
      </c>
      <c r="H20" s="42">
        <f>$D$20*Таблица!F26</f>
        <v>1.998</v>
      </c>
      <c r="I20" s="42">
        <f>$D$20*Таблица!G26</f>
        <v>0</v>
      </c>
      <c r="J20" s="42">
        <f>$D$20*Таблица!H26</f>
        <v>0</v>
      </c>
      <c r="K20" s="42">
        <f>$D$20*Таблица!I26</f>
        <v>0</v>
      </c>
      <c r="L20" s="42">
        <f>$D$20*Таблица!J26</f>
        <v>0</v>
      </c>
      <c r="M20" s="42">
        <f>$D$20*Таблица!K26</f>
        <v>0</v>
      </c>
      <c r="N20" s="28">
        <f>$D$20*Таблица!L26</f>
        <v>0</v>
      </c>
      <c r="O20" s="189"/>
    </row>
    <row r="21" spans="1:15" ht="15" customHeight="1">
      <c r="A21" s="163" t="s">
        <v>169</v>
      </c>
      <c r="B21" s="18" t="s">
        <v>43</v>
      </c>
      <c r="C21" s="42">
        <v>20</v>
      </c>
      <c r="D21" s="42">
        <v>20</v>
      </c>
      <c r="E21" s="168">
        <v>150</v>
      </c>
      <c r="F21" s="81">
        <f>$D$21*Таблица!D4</f>
        <v>66.8</v>
      </c>
      <c r="G21" s="150">
        <f>$D$21*Таблица!E4</f>
        <v>2.06</v>
      </c>
      <c r="H21" s="150">
        <f>$D$21*Таблица!F4</f>
        <v>0.21999999999999997</v>
      </c>
      <c r="I21" s="150">
        <f>$D$21*Таблица!G4</f>
        <v>13.799999999999999</v>
      </c>
      <c r="J21" s="150">
        <f>$D$21*Таблица!H4</f>
        <v>3.5999999999999996</v>
      </c>
      <c r="K21" s="150">
        <f>$D$21*Таблица!I4</f>
        <v>0.24</v>
      </c>
      <c r="L21" s="150">
        <f>$D$21*Таблица!J4</f>
        <v>0.033999999999999996</v>
      </c>
      <c r="M21" s="150">
        <f>$D$21*Таблица!K4</f>
        <v>0.016</v>
      </c>
      <c r="N21" s="150">
        <f>$D$21*Таблица!L4</f>
        <v>0</v>
      </c>
      <c r="O21" s="173">
        <v>86</v>
      </c>
    </row>
    <row r="22" spans="1:15" ht="15" customHeight="1">
      <c r="A22" s="163"/>
      <c r="B22" s="18" t="s">
        <v>45</v>
      </c>
      <c r="C22" s="150">
        <v>10</v>
      </c>
      <c r="D22" s="150">
        <v>10</v>
      </c>
      <c r="E22" s="168"/>
      <c r="F22" s="150">
        <f>$D$22*Таблица!D47</f>
        <v>15.700000000000001</v>
      </c>
      <c r="G22" s="150">
        <f>$D$22*Таблица!E47</f>
        <v>1.27</v>
      </c>
      <c r="H22" s="150">
        <f>$D$22*Таблица!F47</f>
        <v>1.1500000000000001</v>
      </c>
      <c r="I22" s="150">
        <f>$D$22*Таблица!G47</f>
        <v>0.07</v>
      </c>
      <c r="J22" s="150">
        <f>$D$22*Таблица!H47</f>
        <v>5.5</v>
      </c>
      <c r="K22" s="150">
        <f>$D$22*Таблица!I47</f>
        <v>0.27</v>
      </c>
      <c r="L22" s="150">
        <f>$D$22*Таблица!J47</f>
        <v>0.007</v>
      </c>
      <c r="M22" s="150">
        <f>$D$22*Таблица!K47</f>
        <v>0.044000000000000004</v>
      </c>
      <c r="N22" s="150">
        <f>$D$22*Таблица!L47</f>
        <v>0</v>
      </c>
      <c r="O22" s="174"/>
    </row>
    <row r="23" spans="1:15" ht="15">
      <c r="A23" s="163"/>
      <c r="B23" s="18" t="s">
        <v>25</v>
      </c>
      <c r="C23" s="42">
        <v>20</v>
      </c>
      <c r="D23" s="42">
        <v>20</v>
      </c>
      <c r="E23" s="168"/>
      <c r="F23" s="42">
        <f>$D$23*Таблица!D30</f>
        <v>6.800000000000001</v>
      </c>
      <c r="G23" s="42">
        <f>$D$23*Таблица!E30</f>
        <v>0.26</v>
      </c>
      <c r="H23" s="42">
        <f>$D$23*Таблица!F30</f>
        <v>0.02</v>
      </c>
      <c r="I23" s="42">
        <f>$D$23*Таблица!G30</f>
        <v>1.6800000000000002</v>
      </c>
      <c r="J23" s="42">
        <f>$D$23*Таблица!H30</f>
        <v>10.2</v>
      </c>
      <c r="K23" s="42">
        <f>$D$23*Таблица!I30</f>
        <v>0.24</v>
      </c>
      <c r="L23" s="42">
        <f>$D$23*Таблица!J30</f>
        <v>0.011999999999999999</v>
      </c>
      <c r="M23" s="42">
        <f>$D$23*Таблица!K30</f>
        <v>0.014</v>
      </c>
      <c r="N23" s="28">
        <f>$D$23*Таблица!L30</f>
        <v>1</v>
      </c>
      <c r="O23" s="174"/>
    </row>
    <row r="24" spans="1:15" ht="15">
      <c r="A24" s="163"/>
      <c r="B24" s="18" t="s">
        <v>26</v>
      </c>
      <c r="C24" s="42">
        <v>40</v>
      </c>
      <c r="D24" s="42">
        <v>40</v>
      </c>
      <c r="E24" s="168"/>
      <c r="F24" s="42">
        <f>$D$24*Таблица!D34</f>
        <v>32</v>
      </c>
      <c r="G24" s="42">
        <f>$D$24*Таблица!E34</f>
        <v>0.8</v>
      </c>
      <c r="H24" s="42">
        <f>$D$24*Таблица!F34</f>
        <v>0.16</v>
      </c>
      <c r="I24" s="42">
        <f>$D$24*Таблица!G34</f>
        <v>6.92</v>
      </c>
      <c r="J24" s="42">
        <f>$D$24*Таблица!H34</f>
        <v>4</v>
      </c>
      <c r="K24" s="42">
        <f>$D$24*Таблица!I34</f>
        <v>0.36</v>
      </c>
      <c r="L24" s="42">
        <f>$D$24*Таблица!J34</f>
        <v>0.047999999999999994</v>
      </c>
      <c r="M24" s="42">
        <f>$D$24*Таблица!K34</f>
        <v>0.02</v>
      </c>
      <c r="N24" s="28">
        <f>$D$24*Таблица!L34</f>
        <v>8</v>
      </c>
      <c r="O24" s="174"/>
    </row>
    <row r="25" spans="1:15" ht="15">
      <c r="A25" s="163"/>
      <c r="B25" s="18" t="s">
        <v>24</v>
      </c>
      <c r="C25" s="42">
        <v>20</v>
      </c>
      <c r="D25" s="42">
        <v>20</v>
      </c>
      <c r="E25" s="168"/>
      <c r="F25" s="42">
        <f>$D$25*Таблица!D29</f>
        <v>8.2</v>
      </c>
      <c r="G25" s="42">
        <f>$D$25*Таблица!E29</f>
        <v>0.28</v>
      </c>
      <c r="H25" s="42">
        <f>$D$25*Таблица!F29</f>
        <v>0</v>
      </c>
      <c r="I25" s="42">
        <f>$D$25*Таблица!G29</f>
        <v>1.8199999999999998</v>
      </c>
      <c r="J25" s="42">
        <f>$D$25*Таблица!H29</f>
        <v>6.2</v>
      </c>
      <c r="K25" s="42">
        <f>$D$25*Таблица!I29</f>
        <v>0.16</v>
      </c>
      <c r="L25" s="42">
        <f>$D$25*Таблица!J29</f>
        <v>0.01</v>
      </c>
      <c r="M25" s="42">
        <f>$D$25*Таблица!K29</f>
        <v>0.004</v>
      </c>
      <c r="N25" s="28">
        <f>$D$25*Таблица!L29</f>
        <v>2</v>
      </c>
      <c r="O25" s="174"/>
    </row>
    <row r="26" spans="1:15" ht="30">
      <c r="A26" s="163"/>
      <c r="B26" s="18" t="s">
        <v>44</v>
      </c>
      <c r="C26" s="42">
        <v>22</v>
      </c>
      <c r="D26" s="42">
        <v>22</v>
      </c>
      <c r="E26" s="168"/>
      <c r="F26" s="81">
        <f>$D$26*Таблица!D45</f>
        <v>53.02</v>
      </c>
      <c r="G26" s="150">
        <f>$D$26*Таблица!E45</f>
        <v>4.004</v>
      </c>
      <c r="H26" s="150">
        <f>$D$26*Таблица!F45</f>
        <v>4.048</v>
      </c>
      <c r="I26" s="150">
        <f>$D$26*Таблица!G45</f>
        <v>0.154</v>
      </c>
      <c r="J26" s="150">
        <f>$D$26*Таблица!H45</f>
        <v>3.52</v>
      </c>
      <c r="K26" s="150">
        <f>$D$26*Таблица!I45</f>
        <v>0.6599999999999999</v>
      </c>
      <c r="L26" s="150">
        <f>$D$26*Таблица!J45</f>
        <v>0.0154</v>
      </c>
      <c r="M26" s="150">
        <f>$D$26*Таблица!K45</f>
        <v>0.033</v>
      </c>
      <c r="N26" s="150">
        <f>$D$26*Таблица!L45</f>
        <v>0</v>
      </c>
      <c r="O26" s="174"/>
    </row>
    <row r="27" spans="1:15" ht="15">
      <c r="A27" s="163"/>
      <c r="B27" s="18" t="s">
        <v>141</v>
      </c>
      <c r="C27" s="150">
        <v>5</v>
      </c>
      <c r="D27" s="150">
        <v>5</v>
      </c>
      <c r="E27" s="168"/>
      <c r="F27" s="150">
        <f>$D$27*Таблица!D20</f>
        <v>10.3</v>
      </c>
      <c r="G27" s="150">
        <f>$D$27*Таблица!E20</f>
        <v>0.14</v>
      </c>
      <c r="H27" s="150">
        <f>$D$27*Таблица!F20</f>
        <v>1</v>
      </c>
      <c r="I27" s="150">
        <f>$D$27*Таблица!G20</f>
        <v>0.16</v>
      </c>
      <c r="J27" s="150">
        <f>$D$27*Таблица!H20</f>
        <v>9</v>
      </c>
      <c r="K27" s="150">
        <f>$D$27*Таблица!I20</f>
        <v>0.01</v>
      </c>
      <c r="L27" s="150">
        <f>$D$27*Таблица!J20</f>
        <v>0.0029999999999999996</v>
      </c>
      <c r="M27" s="150">
        <f>$D$27*Таблица!K20</f>
        <v>0.01</v>
      </c>
      <c r="N27" s="150">
        <f>$D$27*Таблица!L20</f>
        <v>0.05</v>
      </c>
      <c r="O27" s="174"/>
    </row>
    <row r="28" spans="1:15" ht="15">
      <c r="A28" s="163"/>
      <c r="B28" s="18" t="s">
        <v>16</v>
      </c>
      <c r="C28" s="42">
        <v>3</v>
      </c>
      <c r="D28" s="42">
        <v>3</v>
      </c>
      <c r="E28" s="168"/>
      <c r="F28" s="42">
        <f>$D$28*Таблица!D24</f>
        <v>22.02</v>
      </c>
      <c r="G28" s="42">
        <f>$D$28*Таблица!E24</f>
        <v>0.012</v>
      </c>
      <c r="H28" s="42">
        <f>$D$28*Таблица!F24</f>
        <v>2.355</v>
      </c>
      <c r="I28" s="42">
        <f>$D$28*Таблица!G24</f>
        <v>0.015</v>
      </c>
      <c r="J28" s="42">
        <f>$D$28*Таблица!H24</f>
        <v>0.72</v>
      </c>
      <c r="K28" s="42">
        <f>$D$28*Таблица!I24</f>
        <v>0.06</v>
      </c>
      <c r="L28" s="42">
        <f>$D$28*Таблица!J24</f>
        <v>0.003</v>
      </c>
      <c r="M28" s="42">
        <f>$D$28*Таблица!K24</f>
        <v>0.003</v>
      </c>
      <c r="N28" s="28">
        <f>$D$28*Таблица!L24</f>
        <v>0</v>
      </c>
      <c r="O28" s="174"/>
    </row>
    <row r="29" spans="1:15" ht="15">
      <c r="A29" s="163"/>
      <c r="B29" s="18" t="s">
        <v>23</v>
      </c>
      <c r="C29" s="42">
        <v>1</v>
      </c>
      <c r="D29" s="42">
        <v>1</v>
      </c>
      <c r="E29" s="168"/>
      <c r="F29" s="42">
        <f>$D$29*Таблица!D26</f>
        <v>8.99</v>
      </c>
      <c r="G29" s="42">
        <f>$D$29*Таблица!E26</f>
        <v>0</v>
      </c>
      <c r="H29" s="42">
        <f>$D$29*Таблица!F26</f>
        <v>0.999</v>
      </c>
      <c r="I29" s="42">
        <f>$D$29*Таблица!G26</f>
        <v>0</v>
      </c>
      <c r="J29" s="42">
        <f>$D$29*Таблица!H26</f>
        <v>0</v>
      </c>
      <c r="K29" s="42">
        <f>$D$29*Таблица!I26</f>
        <v>0</v>
      </c>
      <c r="L29" s="42">
        <f>$D$29*Таблица!J26</f>
        <v>0</v>
      </c>
      <c r="M29" s="42">
        <f>$D$29*Таблица!K26</f>
        <v>0</v>
      </c>
      <c r="N29" s="28">
        <f>$D$29*Таблица!L26</f>
        <v>0</v>
      </c>
      <c r="O29" s="189"/>
    </row>
    <row r="30" spans="1:15" ht="30">
      <c r="A30" s="164" t="s">
        <v>175</v>
      </c>
      <c r="B30" s="18" t="s">
        <v>137</v>
      </c>
      <c r="C30" s="42">
        <v>128</v>
      </c>
      <c r="D30" s="42">
        <v>128</v>
      </c>
      <c r="E30" s="164">
        <v>60</v>
      </c>
      <c r="F30" s="42">
        <f>$D$30*Таблица!D48</f>
        <v>92.16</v>
      </c>
      <c r="G30" s="42">
        <f>$D$30*Таблица!E48</f>
        <v>20.352</v>
      </c>
      <c r="H30" s="42">
        <f>$D$30*Таблица!F48</f>
        <v>1.152</v>
      </c>
      <c r="I30" s="42">
        <f>$D$30*Таблица!G48</f>
        <v>0</v>
      </c>
      <c r="J30" s="42">
        <f>$D$30*Таблица!H48</f>
        <v>0</v>
      </c>
      <c r="K30" s="42">
        <f>$D$30*Таблица!I48</f>
        <v>1.024</v>
      </c>
      <c r="L30" s="42">
        <f>$D$30*Таблица!J48</f>
        <v>0.1024</v>
      </c>
      <c r="M30" s="42">
        <f>$D$30*Таблица!K48</f>
        <v>0.2048</v>
      </c>
      <c r="N30" s="28">
        <f>$D$30*Таблица!L48</f>
        <v>0</v>
      </c>
      <c r="O30" s="169">
        <v>80</v>
      </c>
    </row>
    <row r="31" spans="1:15" ht="15">
      <c r="A31" s="165"/>
      <c r="B31" s="18" t="s">
        <v>45</v>
      </c>
      <c r="C31" s="42">
        <v>4</v>
      </c>
      <c r="D31" s="42">
        <v>4</v>
      </c>
      <c r="E31" s="165"/>
      <c r="F31" s="42">
        <f>$D$31*Таблица!D47</f>
        <v>6.28</v>
      </c>
      <c r="G31" s="42">
        <f>$D$31*Таблица!E47</f>
        <v>0.508</v>
      </c>
      <c r="H31" s="42">
        <f>$D$31*Таблица!F47</f>
        <v>0.46</v>
      </c>
      <c r="I31" s="42">
        <f>$D$31*Таблица!G47</f>
        <v>0.028</v>
      </c>
      <c r="J31" s="42">
        <f>$D$31*Таблица!H47</f>
        <v>2.2</v>
      </c>
      <c r="K31" s="42">
        <f>$D$31*Таблица!I47</f>
        <v>0.108</v>
      </c>
      <c r="L31" s="42">
        <f>$D$31*Таблица!J47</f>
        <v>0.0028</v>
      </c>
      <c r="M31" s="42">
        <f>$D$31*Таблица!K47</f>
        <v>0.0176</v>
      </c>
      <c r="N31" s="42">
        <f>$D$31*Таблица!L47</f>
        <v>0</v>
      </c>
      <c r="O31" s="170"/>
    </row>
    <row r="32" spans="1:15" ht="15">
      <c r="A32" s="165"/>
      <c r="B32" s="18" t="s">
        <v>23</v>
      </c>
      <c r="C32" s="42">
        <v>1</v>
      </c>
      <c r="D32" s="42">
        <v>1</v>
      </c>
      <c r="E32" s="165"/>
      <c r="F32" s="42">
        <f>$D$32*Таблица!D26</f>
        <v>8.99</v>
      </c>
      <c r="G32" s="42">
        <f>$D$32*Таблица!E26</f>
        <v>0</v>
      </c>
      <c r="H32" s="42">
        <f>$D$32*Таблица!F26</f>
        <v>0.999</v>
      </c>
      <c r="I32" s="42">
        <f>$D$32*Таблица!G26</f>
        <v>0</v>
      </c>
      <c r="J32" s="42">
        <f>$D$32*Таблица!H26</f>
        <v>0</v>
      </c>
      <c r="K32" s="42">
        <f>$D$32*Таблица!I26</f>
        <v>0</v>
      </c>
      <c r="L32" s="42">
        <f>$D$32*Таблица!J26</f>
        <v>0</v>
      </c>
      <c r="M32" s="42">
        <f>$D$32*Таблица!K26</f>
        <v>0</v>
      </c>
      <c r="N32" s="28">
        <f>$D$32*Таблица!L26</f>
        <v>0</v>
      </c>
      <c r="O32" s="170"/>
    </row>
    <row r="33" spans="1:15" ht="30">
      <c r="A33" s="172"/>
      <c r="B33" s="18" t="s">
        <v>29</v>
      </c>
      <c r="C33" s="42">
        <v>4</v>
      </c>
      <c r="D33" s="42">
        <v>4</v>
      </c>
      <c r="E33" s="172"/>
      <c r="F33" s="42">
        <f>$D$33*Таблица!D2</f>
        <v>10.48</v>
      </c>
      <c r="G33" s="42">
        <f>$D$33*Таблица!E2</f>
        <v>0.308</v>
      </c>
      <c r="H33" s="42">
        <f>$D$33*Таблица!F2</f>
        <v>0.12</v>
      </c>
      <c r="I33" s="42">
        <f>$D$33*Таблица!G2</f>
        <v>1.992</v>
      </c>
      <c r="J33" s="42">
        <f>$D$33*Таблица!H2</f>
        <v>0.8</v>
      </c>
      <c r="K33" s="42">
        <f>$D$33*Таблица!I2</f>
        <v>0.036</v>
      </c>
      <c r="L33" s="42">
        <f>$D$33*Таблица!J2</f>
        <v>0.0044</v>
      </c>
      <c r="M33" s="42">
        <f>$D$33*Таблица!K2</f>
        <v>0.0032</v>
      </c>
      <c r="N33" s="28">
        <f>$D$33*Таблица!L2</f>
        <v>0</v>
      </c>
      <c r="O33" s="171"/>
    </row>
    <row r="34" spans="1:15" ht="15" customHeight="1">
      <c r="A34" s="163" t="s">
        <v>152</v>
      </c>
      <c r="B34" s="18" t="s">
        <v>24</v>
      </c>
      <c r="C34" s="42">
        <v>10</v>
      </c>
      <c r="D34" s="42">
        <v>10</v>
      </c>
      <c r="E34" s="168">
        <v>20</v>
      </c>
      <c r="F34" s="42">
        <f>$D$34*Таблица!D29</f>
        <v>4.1</v>
      </c>
      <c r="G34" s="42">
        <f>$D$34*Таблица!E29</f>
        <v>0.14</v>
      </c>
      <c r="H34" s="42">
        <f>$D$34*Таблица!F29</f>
        <v>0</v>
      </c>
      <c r="I34" s="42">
        <f>$D$34*Таблица!G29</f>
        <v>0.9099999999999999</v>
      </c>
      <c r="J34" s="42">
        <f>$D$34*Таблица!H29</f>
        <v>3.1</v>
      </c>
      <c r="K34" s="42">
        <f>$D$34*Таблица!I29</f>
        <v>0.08</v>
      </c>
      <c r="L34" s="42">
        <f>$D$34*Таблица!J29</f>
        <v>0.005</v>
      </c>
      <c r="M34" s="42">
        <f>$D$34*Таблица!K29</f>
        <v>0.002</v>
      </c>
      <c r="N34" s="28">
        <f>$D$34*Таблица!L29</f>
        <v>1</v>
      </c>
      <c r="O34" s="169">
        <v>216</v>
      </c>
    </row>
    <row r="35" spans="1:15" ht="15">
      <c r="A35" s="163"/>
      <c r="B35" s="18" t="s">
        <v>25</v>
      </c>
      <c r="C35" s="42">
        <v>10</v>
      </c>
      <c r="D35" s="42">
        <v>10</v>
      </c>
      <c r="E35" s="168"/>
      <c r="F35" s="42">
        <f>$D$35*Таблица!D30</f>
        <v>3.4000000000000004</v>
      </c>
      <c r="G35" s="42">
        <f>$D$35*Таблица!E30</f>
        <v>0.13</v>
      </c>
      <c r="H35" s="42">
        <f>$D$35*Таблица!F30</f>
        <v>0.01</v>
      </c>
      <c r="I35" s="42">
        <f>$D$35*Таблица!G30</f>
        <v>0.8400000000000001</v>
      </c>
      <c r="J35" s="42">
        <f>$D$35*Таблица!H30</f>
        <v>5.1</v>
      </c>
      <c r="K35" s="42">
        <f>$D$35*Таблица!I30</f>
        <v>0.12</v>
      </c>
      <c r="L35" s="42">
        <f>$D$35*Таблица!J30</f>
        <v>0.005999999999999999</v>
      </c>
      <c r="M35" s="42">
        <f>$D$35*Таблица!K30</f>
        <v>0.007</v>
      </c>
      <c r="N35" s="28">
        <f>$D$35*Таблица!L30</f>
        <v>0.5</v>
      </c>
      <c r="O35" s="170"/>
    </row>
    <row r="36" spans="1:15" ht="30">
      <c r="A36" s="163"/>
      <c r="B36" s="18" t="s">
        <v>142</v>
      </c>
      <c r="C36" s="42">
        <v>2</v>
      </c>
      <c r="D36" s="42">
        <v>2</v>
      </c>
      <c r="E36" s="168"/>
      <c r="F36" s="42">
        <f>$D$36*Таблица!D51</f>
        <v>1.98</v>
      </c>
      <c r="G36" s="42">
        <f>$D$36*Таблица!E51</f>
        <v>0.096</v>
      </c>
      <c r="H36" s="42">
        <f>$D$36*Таблица!F51</f>
        <v>0</v>
      </c>
      <c r="I36" s="42">
        <f>$D$36*Таблица!G51</f>
        <v>0.38</v>
      </c>
      <c r="J36" s="42">
        <f>$D$36*Таблица!H51</f>
        <v>0.4</v>
      </c>
      <c r="K36" s="42">
        <f>$D$36*Таблица!I51</f>
        <v>0.04</v>
      </c>
      <c r="L36" s="42">
        <f>$D$36*Таблица!J51</f>
        <v>0.003</v>
      </c>
      <c r="M36" s="42">
        <f>$D$36*Таблица!K51</f>
        <v>0.34</v>
      </c>
      <c r="N36" s="28">
        <f>$D$36*Таблица!L51</f>
        <v>0.52</v>
      </c>
      <c r="O36" s="170"/>
    </row>
    <row r="37" spans="1:15" ht="15">
      <c r="A37" s="163"/>
      <c r="B37" s="18" t="s">
        <v>16</v>
      </c>
      <c r="C37" s="42">
        <v>2</v>
      </c>
      <c r="D37" s="42">
        <v>2</v>
      </c>
      <c r="E37" s="168"/>
      <c r="F37" s="42">
        <f>$D$37*Таблица!D24</f>
        <v>14.68</v>
      </c>
      <c r="G37" s="42">
        <f>$D$37*Таблица!E24</f>
        <v>0.008</v>
      </c>
      <c r="H37" s="42">
        <f>$D$37*Таблица!F24</f>
        <v>1.57</v>
      </c>
      <c r="I37" s="42">
        <f>$D$37*Таблица!G24</f>
        <v>0.01</v>
      </c>
      <c r="J37" s="42">
        <f>$D$37*Таблица!H24</f>
        <v>0.48</v>
      </c>
      <c r="K37" s="42">
        <f>$D$37*Таблица!I24</f>
        <v>0.04</v>
      </c>
      <c r="L37" s="42">
        <f>$D$37*Таблица!J24</f>
        <v>0.002</v>
      </c>
      <c r="M37" s="42">
        <f>$D$37*Таблица!K24</f>
        <v>0.002</v>
      </c>
      <c r="N37" s="28">
        <f>$D$37*Таблица!L24</f>
        <v>0</v>
      </c>
      <c r="O37" s="170"/>
    </row>
    <row r="38" spans="1:15" ht="15">
      <c r="A38" s="163"/>
      <c r="B38" s="18" t="s">
        <v>23</v>
      </c>
      <c r="C38" s="42">
        <v>1.2</v>
      </c>
      <c r="D38" s="42">
        <v>1.2</v>
      </c>
      <c r="E38" s="168"/>
      <c r="F38" s="42">
        <f>$D$38*Таблица!D26</f>
        <v>10.788</v>
      </c>
      <c r="G38" s="42">
        <f>$D$38*Таблица!E26</f>
        <v>0</v>
      </c>
      <c r="H38" s="42">
        <f>$D$38*Таблица!F26</f>
        <v>1.1987999999999999</v>
      </c>
      <c r="I38" s="42">
        <f>$D$38*Таблица!G26</f>
        <v>0</v>
      </c>
      <c r="J38" s="42">
        <f>$D$38*Таблица!H26</f>
        <v>0</v>
      </c>
      <c r="K38" s="42">
        <f>$D$38*Таблица!I26</f>
        <v>0</v>
      </c>
      <c r="L38" s="42">
        <f>$D$38*Таблица!J26</f>
        <v>0</v>
      </c>
      <c r="M38" s="42">
        <f>$D$38*Таблица!K26</f>
        <v>0</v>
      </c>
      <c r="N38" s="28">
        <f>$D$38*Таблица!L26</f>
        <v>0</v>
      </c>
      <c r="O38" s="171"/>
    </row>
    <row r="39" spans="1:15" ht="22.5" customHeight="1">
      <c r="A39" s="163" t="s">
        <v>167</v>
      </c>
      <c r="B39" s="18" t="s">
        <v>57</v>
      </c>
      <c r="C39" s="42">
        <v>25</v>
      </c>
      <c r="D39" s="42">
        <v>25</v>
      </c>
      <c r="E39" s="167">
        <v>70</v>
      </c>
      <c r="F39" s="42">
        <f>$D$39*Таблица!D14</f>
        <v>83.75</v>
      </c>
      <c r="G39" s="95">
        <f>$D$39*Таблица!E14</f>
        <v>2.675</v>
      </c>
      <c r="H39" s="95">
        <f>$D$39*Таблица!F14</f>
        <v>0.325</v>
      </c>
      <c r="I39" s="95">
        <f>$D$39*Таблица!G14</f>
        <v>17.1</v>
      </c>
      <c r="J39" s="95">
        <f>$D$39*Таблица!H14</f>
        <v>4.5</v>
      </c>
      <c r="K39" s="95">
        <f>$D$39*Таблица!I14</f>
        <v>1.05</v>
      </c>
      <c r="L39" s="95">
        <f>$D$39*Таблица!J14</f>
        <v>0.042499999999999996</v>
      </c>
      <c r="M39" s="95">
        <f>$D$39*Таблица!K14</f>
        <v>0.02</v>
      </c>
      <c r="N39" s="95">
        <f>$D$39*Таблица!L14</f>
        <v>0</v>
      </c>
      <c r="O39" s="169">
        <v>197</v>
      </c>
    </row>
    <row r="40" spans="1:15" ht="22.5" customHeight="1">
      <c r="A40" s="163"/>
      <c r="B40" s="18" t="s">
        <v>16</v>
      </c>
      <c r="C40" s="42">
        <v>2</v>
      </c>
      <c r="D40" s="42">
        <v>2</v>
      </c>
      <c r="E40" s="167"/>
      <c r="F40" s="42">
        <f>$D$40*Таблица!D24</f>
        <v>14.68</v>
      </c>
      <c r="G40" s="42">
        <f>$D$40*Таблица!E24</f>
        <v>0.008</v>
      </c>
      <c r="H40" s="42">
        <f>$D$40*Таблица!F24</f>
        <v>1.57</v>
      </c>
      <c r="I40" s="42">
        <f>$D$40*Таблица!G24</f>
        <v>0.01</v>
      </c>
      <c r="J40" s="42">
        <f>$D$40*Таблица!H24</f>
        <v>0.48</v>
      </c>
      <c r="K40" s="42">
        <f>$D$40*Таблица!I24</f>
        <v>0.04</v>
      </c>
      <c r="L40" s="42">
        <f>$D$40*Таблица!J24</f>
        <v>0.002</v>
      </c>
      <c r="M40" s="42">
        <f>$D$40*Таблица!K24</f>
        <v>0.002</v>
      </c>
      <c r="N40" s="28">
        <f>$D$40*Таблица!L24</f>
        <v>0</v>
      </c>
      <c r="O40" s="171"/>
    </row>
    <row r="41" spans="1:15" ht="30">
      <c r="A41" s="163" t="s">
        <v>28</v>
      </c>
      <c r="B41" s="18" t="s">
        <v>29</v>
      </c>
      <c r="C41" s="42">
        <v>24</v>
      </c>
      <c r="D41" s="42">
        <v>24</v>
      </c>
      <c r="E41" s="42">
        <v>24</v>
      </c>
      <c r="F41" s="42">
        <f>$D$41*Таблица!D2</f>
        <v>62.88</v>
      </c>
      <c r="G41" s="42">
        <f>$D$41*Таблица!E2</f>
        <v>1.8479999999999999</v>
      </c>
      <c r="H41" s="42">
        <f>$D$41*Таблица!F2</f>
        <v>0.72</v>
      </c>
      <c r="I41" s="42">
        <f>$D$41*Таблица!G2</f>
        <v>11.952</v>
      </c>
      <c r="J41" s="42">
        <f>$D$41*Таблица!H2</f>
        <v>4.800000000000001</v>
      </c>
      <c r="K41" s="42">
        <f>$D$41*Таблица!I2</f>
        <v>0.21599999999999997</v>
      </c>
      <c r="L41" s="42">
        <f>$D$41*Таблица!J2</f>
        <v>0.0264</v>
      </c>
      <c r="M41" s="42">
        <f>$D$41*Таблица!K2</f>
        <v>0.019200000000000002</v>
      </c>
      <c r="N41" s="28">
        <f>$D$41*Таблица!L2</f>
        <v>0</v>
      </c>
      <c r="O41" s="18"/>
    </row>
    <row r="42" spans="1:15" ht="30">
      <c r="A42" s="163"/>
      <c r="B42" s="18" t="s">
        <v>30</v>
      </c>
      <c r="C42" s="42">
        <v>32</v>
      </c>
      <c r="D42" s="42">
        <v>32</v>
      </c>
      <c r="E42" s="42">
        <v>32</v>
      </c>
      <c r="F42" s="42">
        <f>$D$42*Таблица!D3</f>
        <v>57.92</v>
      </c>
      <c r="G42" s="42">
        <f>$D$42*Таблица!E3</f>
        <v>2.112</v>
      </c>
      <c r="H42" s="42">
        <f>$D$42*Таблица!F3</f>
        <v>0.384</v>
      </c>
      <c r="I42" s="42">
        <f>$D$42*Таблица!G3</f>
        <v>10.944</v>
      </c>
      <c r="J42" s="42">
        <f>$D$42*Таблица!H3</f>
        <v>0.672</v>
      </c>
      <c r="K42" s="42">
        <f>$D$42*Таблица!I3</f>
        <v>0.64</v>
      </c>
      <c r="L42" s="42">
        <f>$D$42*Таблица!J3</f>
        <v>0.0256</v>
      </c>
      <c r="M42" s="42">
        <f>$D$42*Таблица!K3</f>
        <v>0.016</v>
      </c>
      <c r="N42" s="28">
        <f>$D$42*Таблица!L3</f>
        <v>0</v>
      </c>
      <c r="O42" s="18"/>
    </row>
    <row r="43" spans="1:15" ht="15">
      <c r="A43" s="163" t="s">
        <v>190</v>
      </c>
      <c r="B43" s="18" t="s">
        <v>163</v>
      </c>
      <c r="C43" s="42">
        <v>12</v>
      </c>
      <c r="D43" s="42">
        <v>12</v>
      </c>
      <c r="E43" s="168">
        <v>150</v>
      </c>
      <c r="F43" s="81">
        <f>$D$43*Таблица!D37</f>
        <v>3.96</v>
      </c>
      <c r="G43" s="95">
        <f>$D$43*Таблица!E37</f>
        <v>0.10799999999999998</v>
      </c>
      <c r="H43" s="95">
        <f>$D$43*Таблица!F37</f>
        <v>0.012</v>
      </c>
      <c r="I43" s="95">
        <f>$D$43*Таблица!G37</f>
        <v>0.36</v>
      </c>
      <c r="J43" s="95">
        <f>$D$43*Таблица!H37</f>
        <v>4.800000000000001</v>
      </c>
      <c r="K43" s="95">
        <f>$D$43*Таблица!I37</f>
        <v>0.07200000000000001</v>
      </c>
      <c r="L43" s="95">
        <f>$D$43*Таблица!J37</f>
        <v>0.0048000000000000004</v>
      </c>
      <c r="M43" s="95">
        <f>$D$43*Таблица!K37</f>
        <v>0.0024000000000000002</v>
      </c>
      <c r="N43" s="95">
        <f>$D$43*Таблица!L37</f>
        <v>4.800000000000001</v>
      </c>
      <c r="O43" s="169">
        <v>270</v>
      </c>
    </row>
    <row r="44" spans="1:15" ht="15" customHeight="1">
      <c r="A44" s="163"/>
      <c r="B44" s="18" t="s">
        <v>17</v>
      </c>
      <c r="C44" s="42">
        <v>13.6</v>
      </c>
      <c r="D44" s="42">
        <v>13.6</v>
      </c>
      <c r="E44" s="168"/>
      <c r="F44" s="42">
        <f>$D$44*Таблица!D15</f>
        <v>51.544</v>
      </c>
      <c r="G44" s="42">
        <f>$D$44*Таблица!E15</f>
        <v>0</v>
      </c>
      <c r="H44" s="42">
        <f>$D$44*Таблица!F15</f>
        <v>0</v>
      </c>
      <c r="I44" s="42">
        <f>$D$44*Таблица!G15</f>
        <v>13.572799999999999</v>
      </c>
      <c r="J44" s="42">
        <f>$D$44*Таблица!H15</f>
        <v>0.272</v>
      </c>
      <c r="K44" s="42">
        <f>$D$44*Таблица!I15</f>
        <v>0.408</v>
      </c>
      <c r="L44" s="42">
        <f>$D$44*Таблица!J15</f>
        <v>0</v>
      </c>
      <c r="M44" s="42">
        <f>$D$44*Таблица!K15</f>
        <v>0</v>
      </c>
      <c r="N44" s="28">
        <f>$D$44*Таблица!L15</f>
        <v>0</v>
      </c>
      <c r="O44" s="171"/>
    </row>
    <row r="45" spans="1:15" s="15" customFormat="1" ht="14.25">
      <c r="A45" s="29" t="s">
        <v>37</v>
      </c>
      <c r="B45" s="21"/>
      <c r="C45" s="30"/>
      <c r="D45" s="30"/>
      <c r="E45" s="23">
        <f aca="true" t="shared" si="2" ref="E45:N45">SUM(E19:E44)</f>
        <v>546</v>
      </c>
      <c r="F45" s="31">
        <f t="shared" si="2"/>
        <v>680.202</v>
      </c>
      <c r="G45" s="31">
        <f t="shared" si="2"/>
        <v>37.839</v>
      </c>
      <c r="H45" s="31">
        <f t="shared" si="2"/>
        <v>20.5108</v>
      </c>
      <c r="I45" s="31">
        <f t="shared" si="2"/>
        <v>84.59779999999999</v>
      </c>
      <c r="J45" s="31">
        <f t="shared" si="2"/>
        <v>89.544</v>
      </c>
      <c r="K45" s="31">
        <f t="shared" si="2"/>
        <v>6.274</v>
      </c>
      <c r="L45" s="31">
        <f t="shared" si="2"/>
        <v>0.3833000000000001</v>
      </c>
      <c r="M45" s="31">
        <f t="shared" si="2"/>
        <v>0.8002</v>
      </c>
      <c r="N45" s="31">
        <f t="shared" si="2"/>
        <v>37.870000000000005</v>
      </c>
      <c r="O45" s="21"/>
    </row>
    <row r="46" spans="1:15" ht="15">
      <c r="A46" s="25" t="s">
        <v>32</v>
      </c>
      <c r="B46" s="22"/>
      <c r="C46" s="22"/>
      <c r="D46" s="22"/>
      <c r="E46" s="22"/>
      <c r="F46" s="22"/>
      <c r="G46" s="22"/>
      <c r="H46" s="22"/>
      <c r="I46" s="26"/>
      <c r="J46" s="22"/>
      <c r="K46" s="22"/>
      <c r="L46" s="22"/>
      <c r="M46" s="22"/>
      <c r="N46" s="22"/>
      <c r="O46" s="27"/>
    </row>
    <row r="47" spans="1:15" ht="15">
      <c r="A47" s="175" t="s">
        <v>168</v>
      </c>
      <c r="B47" s="18" t="s">
        <v>26</v>
      </c>
      <c r="C47" s="42">
        <v>100</v>
      </c>
      <c r="D47" s="42">
        <v>100</v>
      </c>
      <c r="E47" s="192">
        <v>150</v>
      </c>
      <c r="F47" s="81">
        <f>$D$47*Таблица!D34</f>
        <v>80</v>
      </c>
      <c r="G47" s="95">
        <f>$D$47*Таблица!E34</f>
        <v>2</v>
      </c>
      <c r="H47" s="95">
        <f>$D$47*Таблица!F34</f>
        <v>0.4</v>
      </c>
      <c r="I47" s="95">
        <f>$D$47*Таблица!G34</f>
        <v>17.299999999999997</v>
      </c>
      <c r="J47" s="95">
        <f>$D$47*Таблица!H34</f>
        <v>10</v>
      </c>
      <c r="K47" s="95">
        <f>$D$47*Таблица!I34</f>
        <v>0.8999999999999999</v>
      </c>
      <c r="L47" s="95">
        <f>$D$47*Таблица!J34</f>
        <v>0.12</v>
      </c>
      <c r="M47" s="95">
        <f>$D$47*Таблица!K34</f>
        <v>0.05</v>
      </c>
      <c r="N47" s="95">
        <f>$D$47*Таблица!L34</f>
        <v>20</v>
      </c>
      <c r="O47" s="169">
        <v>134</v>
      </c>
    </row>
    <row r="48" spans="1:15" ht="15">
      <c r="A48" s="177"/>
      <c r="B48" s="18" t="s">
        <v>24</v>
      </c>
      <c r="C48" s="95">
        <v>20</v>
      </c>
      <c r="D48" s="95">
        <v>20</v>
      </c>
      <c r="E48" s="193"/>
      <c r="F48" s="95">
        <f>$D$48*Таблица!D29</f>
        <v>8.2</v>
      </c>
      <c r="G48" s="95">
        <f>$D$48*Таблица!E29</f>
        <v>0.28</v>
      </c>
      <c r="H48" s="95">
        <f>$D$48*Таблица!F29</f>
        <v>0</v>
      </c>
      <c r="I48" s="95">
        <f>$D$48*Таблица!G29</f>
        <v>1.8199999999999998</v>
      </c>
      <c r="J48" s="95">
        <f>$D$48*Таблица!H29</f>
        <v>6.2</v>
      </c>
      <c r="K48" s="95">
        <f>$D$48*Таблица!I29</f>
        <v>0.16</v>
      </c>
      <c r="L48" s="95">
        <f>$D$48*Таблица!J29</f>
        <v>0.01</v>
      </c>
      <c r="M48" s="95">
        <f>$D$48*Таблица!K29</f>
        <v>0.004</v>
      </c>
      <c r="N48" s="95">
        <f>$D$48*Таблица!L29</f>
        <v>2</v>
      </c>
      <c r="O48" s="170"/>
    </row>
    <row r="49" spans="1:15" ht="15">
      <c r="A49" s="177"/>
      <c r="B49" s="18" t="s">
        <v>25</v>
      </c>
      <c r="C49" s="95">
        <v>20</v>
      </c>
      <c r="D49" s="95">
        <v>20</v>
      </c>
      <c r="E49" s="193"/>
      <c r="F49" s="95">
        <f>$D$49*Таблица!D30</f>
        <v>6.800000000000001</v>
      </c>
      <c r="G49" s="95">
        <f>$D$49*Таблица!E30</f>
        <v>0.26</v>
      </c>
      <c r="H49" s="95">
        <f>$D$49*Таблица!F30</f>
        <v>0.02</v>
      </c>
      <c r="I49" s="95">
        <f>$D$49*Таблица!G30</f>
        <v>1.6800000000000002</v>
      </c>
      <c r="J49" s="95">
        <f>$D$49*Таблица!H30</f>
        <v>10.2</v>
      </c>
      <c r="K49" s="95">
        <f>$D$49*Таблица!I30</f>
        <v>0.24</v>
      </c>
      <c r="L49" s="95">
        <f>$D$49*Таблица!J30</f>
        <v>0.011999999999999999</v>
      </c>
      <c r="M49" s="95">
        <f>$D$49*Таблица!K30</f>
        <v>0.014</v>
      </c>
      <c r="N49" s="95">
        <f>$D$49*Таблица!L30</f>
        <v>1</v>
      </c>
      <c r="O49" s="170"/>
    </row>
    <row r="50" spans="1:15" ht="30" customHeight="1">
      <c r="A50" s="177"/>
      <c r="B50" s="18" t="s">
        <v>142</v>
      </c>
      <c r="C50" s="95">
        <v>2</v>
      </c>
      <c r="D50" s="95">
        <v>2</v>
      </c>
      <c r="E50" s="193"/>
      <c r="F50" s="95">
        <f>$D$50*Таблица!D51</f>
        <v>1.98</v>
      </c>
      <c r="G50" s="95">
        <f>$D$50*Таблица!E51</f>
        <v>0.096</v>
      </c>
      <c r="H50" s="95">
        <f>$D$50*Таблица!F51</f>
        <v>0</v>
      </c>
      <c r="I50" s="95">
        <f>$D$50*Таблица!G51</f>
        <v>0.38</v>
      </c>
      <c r="J50" s="95">
        <f>$D$50*Таблица!H51</f>
        <v>0.4</v>
      </c>
      <c r="K50" s="95">
        <f>$D$50*Таблица!I51</f>
        <v>0.04</v>
      </c>
      <c r="L50" s="95">
        <f>$D$50*Таблица!J51</f>
        <v>0.003</v>
      </c>
      <c r="M50" s="95">
        <f>$D$50*Таблица!K51</f>
        <v>0.34</v>
      </c>
      <c r="N50" s="95">
        <f>$D$50*Таблица!L51</f>
        <v>0.52</v>
      </c>
      <c r="O50" s="170"/>
    </row>
    <row r="51" spans="1:15" ht="15">
      <c r="A51" s="177"/>
      <c r="B51" s="18" t="s">
        <v>16</v>
      </c>
      <c r="C51" s="95">
        <v>2.4</v>
      </c>
      <c r="D51" s="95">
        <v>2.4</v>
      </c>
      <c r="E51" s="193"/>
      <c r="F51" s="95">
        <f>$D$51*Таблица!D24</f>
        <v>17.616</v>
      </c>
      <c r="G51" s="95">
        <f>$D$51*Таблица!E24</f>
        <v>0.0096</v>
      </c>
      <c r="H51" s="95">
        <f>$D$51*Таблица!F24</f>
        <v>1.884</v>
      </c>
      <c r="I51" s="95">
        <f>$D$51*Таблица!G24</f>
        <v>0.012</v>
      </c>
      <c r="J51" s="95">
        <f>$D$51*Таблица!H24</f>
        <v>0.576</v>
      </c>
      <c r="K51" s="95">
        <f>$D$51*Таблица!I24</f>
        <v>0.048</v>
      </c>
      <c r="L51" s="95">
        <f>$D$51*Таблица!J24</f>
        <v>0.0024</v>
      </c>
      <c r="M51" s="95">
        <f>$D$51*Таблица!K24</f>
        <v>0.0024</v>
      </c>
      <c r="N51" s="95">
        <f>$D$51*Таблица!L24</f>
        <v>0</v>
      </c>
      <c r="O51" s="170"/>
    </row>
    <row r="52" spans="1:17" ht="15">
      <c r="A52" s="176"/>
      <c r="B52" s="18" t="s">
        <v>23</v>
      </c>
      <c r="C52" s="42">
        <v>2</v>
      </c>
      <c r="D52" s="42">
        <v>2</v>
      </c>
      <c r="E52" s="194"/>
      <c r="F52" s="81">
        <f>$D$52*Таблица!D26</f>
        <v>17.98</v>
      </c>
      <c r="G52" s="81">
        <f>$D$52*Таблица!E26</f>
        <v>0</v>
      </c>
      <c r="H52" s="81">
        <f>$D$52*Таблица!F26</f>
        <v>1.998</v>
      </c>
      <c r="I52" s="81">
        <f>$D$52*Таблица!G26</f>
        <v>0</v>
      </c>
      <c r="J52" s="81">
        <f>$D$52*Таблица!H26</f>
        <v>0</v>
      </c>
      <c r="K52" s="81">
        <f>$D$52*Таблица!I26</f>
        <v>0</v>
      </c>
      <c r="L52" s="81">
        <f>$D$52*Таблица!J26</f>
        <v>0</v>
      </c>
      <c r="M52" s="81">
        <f>$D$52*Таблица!K26</f>
        <v>0</v>
      </c>
      <c r="N52" s="81">
        <f>$D$52*Таблица!L26</f>
        <v>0</v>
      </c>
      <c r="O52" s="171"/>
      <c r="Q52" s="24"/>
    </row>
    <row r="53" spans="1:17" ht="30">
      <c r="A53" s="71" t="s">
        <v>28</v>
      </c>
      <c r="B53" s="18" t="s">
        <v>29</v>
      </c>
      <c r="C53" s="69">
        <v>10</v>
      </c>
      <c r="D53" s="69">
        <v>10</v>
      </c>
      <c r="E53" s="74">
        <v>10</v>
      </c>
      <c r="F53" s="81">
        <f>$D$53*Таблица!D2</f>
        <v>26.200000000000003</v>
      </c>
      <c r="G53" s="81">
        <f>$D$53*Таблица!E2</f>
        <v>0.77</v>
      </c>
      <c r="H53" s="81">
        <f>$D$53*Таблица!F2</f>
        <v>0.3</v>
      </c>
      <c r="I53" s="81">
        <f>$D$53*Таблица!G2</f>
        <v>4.98</v>
      </c>
      <c r="J53" s="81">
        <f>$D$53*Таблица!H2</f>
        <v>2</v>
      </c>
      <c r="K53" s="81">
        <f>$D$53*Таблица!I2</f>
        <v>0.09</v>
      </c>
      <c r="L53" s="81">
        <f>$D$53*Таблица!J2</f>
        <v>0.011000000000000001</v>
      </c>
      <c r="M53" s="81">
        <f>$D$53*Таблица!K2</f>
        <v>0.008</v>
      </c>
      <c r="N53" s="81">
        <f>$D$53*Таблица!L2</f>
        <v>0</v>
      </c>
      <c r="O53" s="70"/>
      <c r="Q53" s="24"/>
    </row>
    <row r="54" spans="1:15" ht="15">
      <c r="A54" s="163" t="s">
        <v>34</v>
      </c>
      <c r="B54" s="18" t="s">
        <v>35</v>
      </c>
      <c r="C54" s="42">
        <v>0.5</v>
      </c>
      <c r="D54" s="42">
        <v>0.5</v>
      </c>
      <c r="E54" s="168">
        <v>150</v>
      </c>
      <c r="F54" s="81">
        <f>$D$54*Таблица!D60</f>
        <v>0.1</v>
      </c>
      <c r="G54" s="81">
        <f>$D$54*Таблица!E60</f>
        <v>0.02</v>
      </c>
      <c r="H54" s="81">
        <f>$D$54*Таблица!F60</f>
        <v>0</v>
      </c>
      <c r="I54" s="81">
        <f>$D$54*Таблица!G60</f>
        <v>0.06</v>
      </c>
      <c r="J54" s="81">
        <f>$D$54*Таблица!H60</f>
        <v>2.475</v>
      </c>
      <c r="K54" s="81">
        <f>$D$54*Таблица!I60</f>
        <v>0</v>
      </c>
      <c r="L54" s="81">
        <f>$D$54*Таблица!J60</f>
        <v>0.00035</v>
      </c>
      <c r="M54" s="81">
        <f>$D$54*Таблица!K60</f>
        <v>0.0005</v>
      </c>
      <c r="N54" s="81">
        <f>$D$54*Таблица!L60</f>
        <v>0</v>
      </c>
      <c r="O54" s="169">
        <v>18</v>
      </c>
    </row>
    <row r="55" spans="1:15" ht="15">
      <c r="A55" s="163"/>
      <c r="B55" s="18" t="s">
        <v>17</v>
      </c>
      <c r="C55" s="42">
        <v>8</v>
      </c>
      <c r="D55" s="42">
        <v>8</v>
      </c>
      <c r="E55" s="168"/>
      <c r="F55" s="42">
        <f>$D$55*Таблица!D15</f>
        <v>30.32</v>
      </c>
      <c r="G55" s="42">
        <f>$D$55*Таблица!E15</f>
        <v>0</v>
      </c>
      <c r="H55" s="42">
        <f>$D$55*Таблица!F15</f>
        <v>0</v>
      </c>
      <c r="I55" s="42">
        <f>$D$55*Таблица!G15</f>
        <v>7.984</v>
      </c>
      <c r="J55" s="42">
        <f>$D$55*Таблица!H15</f>
        <v>0.16</v>
      </c>
      <c r="K55" s="42">
        <f>$D$55*Таблица!I15</f>
        <v>0.24</v>
      </c>
      <c r="L55" s="42">
        <f>$D$55*Таблица!J15</f>
        <v>0</v>
      </c>
      <c r="M55" s="42">
        <f>$D$55*Таблица!K15</f>
        <v>0</v>
      </c>
      <c r="N55" s="28">
        <f>$D$55*Таблица!L15</f>
        <v>0</v>
      </c>
      <c r="O55" s="171"/>
    </row>
    <row r="56" spans="1:15" s="15" customFormat="1" ht="14.25">
      <c r="A56" s="29" t="s">
        <v>37</v>
      </c>
      <c r="B56" s="21"/>
      <c r="C56" s="30"/>
      <c r="D56" s="30"/>
      <c r="E56" s="23">
        <f aca="true" t="shared" si="3" ref="E56:N56">SUM(E47:E55)</f>
        <v>310</v>
      </c>
      <c r="F56" s="31">
        <f t="shared" si="3"/>
        <v>189.196</v>
      </c>
      <c r="G56" s="31">
        <f t="shared" si="3"/>
        <v>3.4356</v>
      </c>
      <c r="H56" s="31">
        <f t="shared" si="3"/>
        <v>4.601999999999999</v>
      </c>
      <c r="I56" s="31">
        <f t="shared" si="3"/>
        <v>34.215999999999994</v>
      </c>
      <c r="J56" s="31">
        <f t="shared" si="3"/>
        <v>32.010999999999996</v>
      </c>
      <c r="K56" s="31">
        <f t="shared" si="3"/>
        <v>1.718</v>
      </c>
      <c r="L56" s="31">
        <f t="shared" si="3"/>
        <v>0.15875000000000003</v>
      </c>
      <c r="M56" s="31">
        <f t="shared" si="3"/>
        <v>0.41890000000000005</v>
      </c>
      <c r="N56" s="32">
        <f t="shared" si="3"/>
        <v>23.52</v>
      </c>
      <c r="O56" s="21"/>
    </row>
    <row r="57" spans="1:15" s="15" customFormat="1" ht="14.25">
      <c r="A57" s="29" t="s">
        <v>131</v>
      </c>
      <c r="B57" s="21"/>
      <c r="C57" s="30"/>
      <c r="D57" s="30"/>
      <c r="E57" s="23">
        <f>E14+E17+E45+E56</f>
        <v>1305</v>
      </c>
      <c r="F57" s="31">
        <f aca="true" t="shared" si="4" ref="F57:N57">F56+F45+F17+F14</f>
        <v>1175.368</v>
      </c>
      <c r="G57" s="31">
        <f t="shared" si="4"/>
        <v>47.904599999999995</v>
      </c>
      <c r="H57" s="31">
        <f t="shared" si="4"/>
        <v>34.5578</v>
      </c>
      <c r="I57" s="31">
        <f t="shared" si="4"/>
        <v>167.9478</v>
      </c>
      <c r="J57" s="31">
        <f t="shared" si="4"/>
        <v>349.95</v>
      </c>
      <c r="K57" s="31">
        <f t="shared" si="4"/>
        <v>10.0825</v>
      </c>
      <c r="L57" s="31">
        <f t="shared" si="4"/>
        <v>0.7502500000000001</v>
      </c>
      <c r="M57" s="31">
        <f t="shared" si="4"/>
        <v>1.365</v>
      </c>
      <c r="N57" s="32">
        <f t="shared" si="4"/>
        <v>87.789</v>
      </c>
      <c r="O57" s="21"/>
    </row>
  </sheetData>
  <sheetProtection/>
  <mergeCells count="43">
    <mergeCell ref="O54:O55"/>
    <mergeCell ref="C3:C4"/>
    <mergeCell ref="D3:D4"/>
    <mergeCell ref="E3:E4"/>
    <mergeCell ref="F3:F4"/>
    <mergeCell ref="G3:I3"/>
    <mergeCell ref="E47:E52"/>
    <mergeCell ref="E34:E38"/>
    <mergeCell ref="O6:O8"/>
    <mergeCell ref="O21:O29"/>
    <mergeCell ref="O12:O13"/>
    <mergeCell ref="O34:O38"/>
    <mergeCell ref="O47:O52"/>
    <mergeCell ref="O39:O40"/>
    <mergeCell ref="O19:O20"/>
    <mergeCell ref="O43:O44"/>
    <mergeCell ref="O30:O33"/>
    <mergeCell ref="A54:A55"/>
    <mergeCell ref="E54:E55"/>
    <mergeCell ref="A21:A29"/>
    <mergeCell ref="E21:E29"/>
    <mergeCell ref="A39:A40"/>
    <mergeCell ref="E43:E44"/>
    <mergeCell ref="A43:A44"/>
    <mergeCell ref="A34:A38"/>
    <mergeCell ref="A47:A52"/>
    <mergeCell ref="A41:A42"/>
    <mergeCell ref="E39:E40"/>
    <mergeCell ref="A30:A33"/>
    <mergeCell ref="E12:E13"/>
    <mergeCell ref="E30:E33"/>
    <mergeCell ref="A19:A20"/>
    <mergeCell ref="A12:A13"/>
    <mergeCell ref="A9:A11"/>
    <mergeCell ref="E19:E20"/>
    <mergeCell ref="J3:N3"/>
    <mergeCell ref="B1:O1"/>
    <mergeCell ref="O3:O4"/>
    <mergeCell ref="A3:A4"/>
    <mergeCell ref="B3:B4"/>
    <mergeCell ref="A6:A8"/>
    <mergeCell ref="E6:E8"/>
    <mergeCell ref="O9:O11"/>
  </mergeCells>
  <hyperlinks>
    <hyperlink ref="O6:O8" r:id="rId1" display="Тех. карты док\182.doc"/>
    <hyperlink ref="O9:O11" r:id="rId2" display="Тех. карты док\1.doc"/>
    <hyperlink ref="O30:O32" r:id="rId3" display="Тех. карты док\79.doc"/>
    <hyperlink ref="O39:O40" r:id="rId4" display="Тех. карты док\131.doc"/>
    <hyperlink ref="O43:O44" r:id="rId5" display="Тех. карты док\274.doc"/>
    <hyperlink ref="O54:O55" r:id="rId6" display="Тех. карты док\258.doc"/>
    <hyperlink ref="O34:O38" r:id="rId7" display="Тех. карты док\216.doc"/>
    <hyperlink ref="O12:O13" r:id="rId8" display="Тех. карты док\432 м.docx"/>
    <hyperlink ref="O21:O29" r:id="rId9" display="Тех. карты\57 м.jpg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1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9" sqref="Q19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1.28125" style="1" customWidth="1"/>
    <col min="16" max="16384" width="9.140625" style="1" customWidth="1"/>
  </cols>
  <sheetData>
    <row r="1" spans="1:15" ht="15" customHeight="1">
      <c r="A1" s="8" t="s">
        <v>56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'3 день'!E3:E4</f>
        <v>Выход блюда</v>
      </c>
      <c r="F3" s="198" t="str">
        <f>'3 день'!F3:F4</f>
        <v>Энергетическая ценность (Ккал)</v>
      </c>
      <c r="G3" s="167" t="str">
        <f>'3 день'!G3:I3</f>
        <v>Пищевые вещества (г)</v>
      </c>
      <c r="H3" s="167"/>
      <c r="I3" s="167"/>
      <c r="J3" s="167" t="str">
        <f>'3 день'!J3:N3</f>
        <v>Минеральные вещества и витамины</v>
      </c>
      <c r="K3" s="167"/>
      <c r="L3" s="167"/>
      <c r="M3" s="167"/>
      <c r="N3" s="167"/>
      <c r="O3" s="167" t="str">
        <f>'3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98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67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">
      <c r="A6" s="163" t="s">
        <v>189</v>
      </c>
      <c r="B6" s="18" t="s">
        <v>15</v>
      </c>
      <c r="C6" s="112">
        <v>15</v>
      </c>
      <c r="D6" s="112">
        <v>15</v>
      </c>
      <c r="E6" s="168">
        <v>150</v>
      </c>
      <c r="F6" s="112">
        <f>$D$6*Таблица!D8</f>
        <v>49.5</v>
      </c>
      <c r="G6" s="126">
        <f>$D$6*Таблица!E8</f>
        <v>1.05</v>
      </c>
      <c r="H6" s="126">
        <f>$D$6*Таблица!F8</f>
        <v>0.15</v>
      </c>
      <c r="I6" s="126">
        <f>$D$6*Таблица!G8</f>
        <v>10.709999999999999</v>
      </c>
      <c r="J6" s="126">
        <f>$D$6*Таблица!H8</f>
        <v>3.5999999999999996</v>
      </c>
      <c r="K6" s="126">
        <f>$D$6*Таблица!I8</f>
        <v>0.26999999999999996</v>
      </c>
      <c r="L6" s="126">
        <f>$D$6*Таблица!J8</f>
        <v>0.012</v>
      </c>
      <c r="M6" s="126">
        <f>$D$6*Таблица!K8</f>
        <v>0.006</v>
      </c>
      <c r="N6" s="126">
        <f>$D$6*Таблица!L8</f>
        <v>0</v>
      </c>
      <c r="O6" s="170">
        <v>168</v>
      </c>
    </row>
    <row r="7" spans="1:15" ht="15">
      <c r="A7" s="163"/>
      <c r="B7" s="18" t="s">
        <v>18</v>
      </c>
      <c r="C7" s="42">
        <v>100</v>
      </c>
      <c r="D7" s="42">
        <v>100</v>
      </c>
      <c r="E7" s="168"/>
      <c r="F7" s="82">
        <f>$D$7*Таблица!D19</f>
        <v>52</v>
      </c>
      <c r="G7" s="82">
        <f>$D$7*Таблица!E19</f>
        <v>2.8000000000000003</v>
      </c>
      <c r="H7" s="82">
        <f>$D$7*Таблица!F19</f>
        <v>2.5</v>
      </c>
      <c r="I7" s="82">
        <f>$D$7*Таблица!G19</f>
        <v>4.7</v>
      </c>
      <c r="J7" s="82">
        <f>$D$7*Таблица!H19</f>
        <v>121</v>
      </c>
      <c r="K7" s="82">
        <f>$D$7*Таблица!I19</f>
        <v>0.1</v>
      </c>
      <c r="L7" s="82">
        <f>$D$7*Таблица!J19</f>
        <v>0.03</v>
      </c>
      <c r="M7" s="82">
        <f>$D$7*Таблица!K19</f>
        <v>0.13</v>
      </c>
      <c r="N7" s="82">
        <f>$D$7*Таблица!L19</f>
        <v>0.1</v>
      </c>
      <c r="O7" s="170"/>
    </row>
    <row r="8" spans="1:15" ht="15">
      <c r="A8" s="163"/>
      <c r="B8" s="18" t="s">
        <v>17</v>
      </c>
      <c r="C8" s="48">
        <v>5</v>
      </c>
      <c r="D8" s="48">
        <v>5</v>
      </c>
      <c r="E8" s="168"/>
      <c r="F8" s="82">
        <f>$D$8*Таблица!D15</f>
        <v>18.95</v>
      </c>
      <c r="G8" s="82">
        <f>$D$8*Таблица!E15</f>
        <v>0</v>
      </c>
      <c r="H8" s="82">
        <f>$D$8*Таблица!F15</f>
        <v>0</v>
      </c>
      <c r="I8" s="82">
        <f>$D$8*Таблица!G15</f>
        <v>4.99</v>
      </c>
      <c r="J8" s="82">
        <f>$D$8*Таблица!H15</f>
        <v>0.1</v>
      </c>
      <c r="K8" s="82">
        <f>$D$8*Таблица!I15</f>
        <v>0.15</v>
      </c>
      <c r="L8" s="82">
        <f>$D$8*Таблица!J15</f>
        <v>0</v>
      </c>
      <c r="M8" s="82">
        <f>$D$8*Таблица!K15</f>
        <v>0</v>
      </c>
      <c r="N8" s="82">
        <f>$D$8*Таблица!L15</f>
        <v>0</v>
      </c>
      <c r="O8" s="170"/>
    </row>
    <row r="9" spans="1:15" ht="15">
      <c r="A9" s="163"/>
      <c r="B9" s="18" t="s">
        <v>16</v>
      </c>
      <c r="C9" s="42">
        <v>2</v>
      </c>
      <c r="D9" s="42">
        <v>2</v>
      </c>
      <c r="E9" s="168"/>
      <c r="F9" s="42">
        <f>$D$9*Таблица!D24</f>
        <v>14.68</v>
      </c>
      <c r="G9" s="42">
        <f>$D$9*Таблица!E24</f>
        <v>0.008</v>
      </c>
      <c r="H9" s="42">
        <f>$D$9*Таблица!F24</f>
        <v>1.57</v>
      </c>
      <c r="I9" s="42">
        <f>$D$9*Таблица!G24</f>
        <v>0.01</v>
      </c>
      <c r="J9" s="42">
        <f>$D$9*Таблица!H24</f>
        <v>0.48</v>
      </c>
      <c r="K9" s="42">
        <f>$D$9*Таблица!I24</f>
        <v>0.04</v>
      </c>
      <c r="L9" s="42">
        <f>$D$9*Таблица!J24</f>
        <v>0.002</v>
      </c>
      <c r="M9" s="42">
        <f>$D$9*Таблица!K24</f>
        <v>0.002</v>
      </c>
      <c r="N9" s="28">
        <f>$D$9*Таблица!L24</f>
        <v>0</v>
      </c>
      <c r="O9" s="171"/>
    </row>
    <row r="10" spans="1:15" ht="30">
      <c r="A10" s="163" t="s">
        <v>143</v>
      </c>
      <c r="B10" s="18" t="s">
        <v>29</v>
      </c>
      <c r="C10" s="42">
        <v>10</v>
      </c>
      <c r="D10" s="42">
        <v>10</v>
      </c>
      <c r="E10" s="93">
        <v>10</v>
      </c>
      <c r="F10" s="42">
        <f>$D$10*Таблица!D2</f>
        <v>26.200000000000003</v>
      </c>
      <c r="G10" s="42">
        <f>$D$10*Таблица!E2</f>
        <v>0.77</v>
      </c>
      <c r="H10" s="42">
        <f>$D$10*Таблица!F2</f>
        <v>0.3</v>
      </c>
      <c r="I10" s="42">
        <f>$D$10*Таблица!G2</f>
        <v>4.98</v>
      </c>
      <c r="J10" s="42">
        <f>$D$10*Таблица!H2</f>
        <v>2</v>
      </c>
      <c r="K10" s="42">
        <f>$D$10*Таблица!I2</f>
        <v>0.09</v>
      </c>
      <c r="L10" s="42">
        <f>$D$10*Таблица!J2</f>
        <v>0.011000000000000001</v>
      </c>
      <c r="M10" s="42">
        <f>$D$10*Таблица!K2</f>
        <v>0.008</v>
      </c>
      <c r="N10" s="28">
        <f>$D$10*Таблица!L2</f>
        <v>0</v>
      </c>
      <c r="O10" s="169">
        <v>1</v>
      </c>
    </row>
    <row r="11" spans="1:15" ht="15">
      <c r="A11" s="163"/>
      <c r="B11" s="18" t="s">
        <v>16</v>
      </c>
      <c r="C11" s="42">
        <v>3</v>
      </c>
      <c r="D11" s="42">
        <v>3</v>
      </c>
      <c r="E11" s="93">
        <v>3</v>
      </c>
      <c r="F11" s="42">
        <f>$D$11*Таблица!D24</f>
        <v>22.02</v>
      </c>
      <c r="G11" s="42">
        <f>$D$11*Таблица!E24</f>
        <v>0.012</v>
      </c>
      <c r="H11" s="42">
        <f>$D$11*Таблица!F24</f>
        <v>2.355</v>
      </c>
      <c r="I11" s="42">
        <f>$D$11*Таблица!G24</f>
        <v>0.015</v>
      </c>
      <c r="J11" s="42">
        <f>$D$11*Таблица!H24</f>
        <v>0.72</v>
      </c>
      <c r="K11" s="42">
        <f>$D$11*Таблица!I24</f>
        <v>0.06</v>
      </c>
      <c r="L11" s="42">
        <f>$D$11*Таблица!J24</f>
        <v>0.003</v>
      </c>
      <c r="M11" s="42">
        <f>$D$11*Таблица!K24</f>
        <v>0.003</v>
      </c>
      <c r="N11" s="28">
        <f>$D$11*Таблица!L24</f>
        <v>0</v>
      </c>
      <c r="O11" s="171"/>
    </row>
    <row r="12" spans="1:15" ht="30">
      <c r="A12" s="163" t="s">
        <v>214</v>
      </c>
      <c r="B12" s="18" t="s">
        <v>135</v>
      </c>
      <c r="C12" s="42">
        <v>1.5</v>
      </c>
      <c r="D12" s="42">
        <v>1.5</v>
      </c>
      <c r="E12" s="168">
        <v>150</v>
      </c>
      <c r="F12" s="42">
        <f>$D$12*Таблица!D62</f>
        <v>0</v>
      </c>
      <c r="G12" s="42">
        <f>$D$12*Таблица!E62</f>
        <v>0</v>
      </c>
      <c r="H12" s="42">
        <f>$D$12*Таблица!F62</f>
        <v>0</v>
      </c>
      <c r="I12" s="42">
        <f>$D$12*Таблица!G62</f>
        <v>0</v>
      </c>
      <c r="J12" s="42">
        <f>$D$12*Таблица!H62</f>
        <v>0.735</v>
      </c>
      <c r="K12" s="42">
        <f>$D$12*Таблица!I62</f>
        <v>0.0045000000000000005</v>
      </c>
      <c r="L12" s="42">
        <f>$D$12*Таблица!J62</f>
        <v>0.00030000000000000003</v>
      </c>
      <c r="M12" s="42">
        <f>$D$12*Таблица!K62</f>
        <v>0.0009</v>
      </c>
      <c r="N12" s="28">
        <f>$D$12*Таблица!L62</f>
        <v>0.003</v>
      </c>
      <c r="O12" s="173">
        <v>259</v>
      </c>
    </row>
    <row r="13" spans="1:15" ht="15">
      <c r="A13" s="163"/>
      <c r="B13" s="18" t="s">
        <v>17</v>
      </c>
      <c r="C13" s="69">
        <v>8</v>
      </c>
      <c r="D13" s="69">
        <v>8</v>
      </c>
      <c r="E13" s="168"/>
      <c r="F13" s="82">
        <f>$D$13*Таблица!D15</f>
        <v>30.32</v>
      </c>
      <c r="G13" s="82">
        <f>$D$13*Таблица!E15</f>
        <v>0</v>
      </c>
      <c r="H13" s="82">
        <f>$D$13*Таблица!F15</f>
        <v>0</v>
      </c>
      <c r="I13" s="82">
        <f>$D$13*Таблица!G15</f>
        <v>7.984</v>
      </c>
      <c r="J13" s="82">
        <f>$D$13*Таблица!H15</f>
        <v>0.16</v>
      </c>
      <c r="K13" s="82">
        <f>$D$13*Таблица!I15</f>
        <v>0.24</v>
      </c>
      <c r="L13" s="82">
        <f>$D$13*Таблица!J15</f>
        <v>0</v>
      </c>
      <c r="M13" s="82">
        <f>$D$13*Таблица!K15</f>
        <v>0</v>
      </c>
      <c r="N13" s="82">
        <f>$D$13*Таблица!L15</f>
        <v>0</v>
      </c>
      <c r="O13" s="174"/>
    </row>
    <row r="14" spans="1:15" ht="15">
      <c r="A14" s="163"/>
      <c r="B14" s="18" t="s">
        <v>18</v>
      </c>
      <c r="C14" s="42">
        <v>100</v>
      </c>
      <c r="D14" s="42">
        <v>100</v>
      </c>
      <c r="E14" s="168"/>
      <c r="F14" s="82">
        <f>$D$14*Таблица!D19</f>
        <v>52</v>
      </c>
      <c r="G14" s="82">
        <f>$D$14*Таблица!E19</f>
        <v>2.8000000000000003</v>
      </c>
      <c r="H14" s="82">
        <f>$D$14*Таблица!F19</f>
        <v>2.5</v>
      </c>
      <c r="I14" s="82">
        <f>$D$14*Таблица!G19</f>
        <v>4.7</v>
      </c>
      <c r="J14" s="82">
        <f>$D$14*Таблица!H19</f>
        <v>121</v>
      </c>
      <c r="K14" s="82">
        <f>$D$14*Таблица!I19</f>
        <v>0.1</v>
      </c>
      <c r="L14" s="82">
        <f>$D$14*Таблица!J19</f>
        <v>0.03</v>
      </c>
      <c r="M14" s="82">
        <f>$D$14*Таблица!K19</f>
        <v>0.13</v>
      </c>
      <c r="N14" s="82">
        <f>$D$14*Таблица!L19</f>
        <v>0.1</v>
      </c>
      <c r="O14" s="189"/>
    </row>
    <row r="15" spans="1:15" s="15" customFormat="1" ht="14.25">
      <c r="A15" s="29" t="s">
        <v>37</v>
      </c>
      <c r="B15" s="21"/>
      <c r="C15" s="30"/>
      <c r="D15" s="30"/>
      <c r="E15" s="23">
        <f aca="true" t="shared" si="0" ref="E15:N15">SUM(E6:E14)</f>
        <v>313</v>
      </c>
      <c r="F15" s="31">
        <f t="shared" si="0"/>
        <v>265.66999999999996</v>
      </c>
      <c r="G15" s="31">
        <f t="shared" si="0"/>
        <v>7.4399999999999995</v>
      </c>
      <c r="H15" s="31">
        <f t="shared" si="0"/>
        <v>9.375</v>
      </c>
      <c r="I15" s="31">
        <f t="shared" si="0"/>
        <v>38.089000000000006</v>
      </c>
      <c r="J15" s="31">
        <f t="shared" si="0"/>
        <v>249.795</v>
      </c>
      <c r="K15" s="31">
        <f t="shared" si="0"/>
        <v>1.0545</v>
      </c>
      <c r="L15" s="31">
        <f t="shared" si="0"/>
        <v>0.0883</v>
      </c>
      <c r="M15" s="31">
        <f t="shared" si="0"/>
        <v>0.27990000000000004</v>
      </c>
      <c r="N15" s="32">
        <f t="shared" si="0"/>
        <v>0.203</v>
      </c>
      <c r="O15" s="21"/>
    </row>
    <row r="16" spans="1:15" ht="15">
      <c r="A16" s="25" t="s">
        <v>19</v>
      </c>
      <c r="B16" s="22"/>
      <c r="C16" s="22"/>
      <c r="D16" s="22"/>
      <c r="E16" s="22"/>
      <c r="F16" s="22"/>
      <c r="G16" s="22"/>
      <c r="H16" s="22"/>
      <c r="I16" s="26"/>
      <c r="J16" s="22"/>
      <c r="K16" s="22"/>
      <c r="L16" s="22"/>
      <c r="M16" s="22"/>
      <c r="N16" s="22"/>
      <c r="O16" s="27"/>
    </row>
    <row r="17" spans="1:15" ht="15">
      <c r="A17" s="45" t="s">
        <v>58</v>
      </c>
      <c r="B17" s="18" t="s">
        <v>59</v>
      </c>
      <c r="C17" s="42">
        <v>100</v>
      </c>
      <c r="D17" s="42">
        <v>100</v>
      </c>
      <c r="E17" s="44">
        <v>100</v>
      </c>
      <c r="F17" s="42">
        <f>$D$17*Таблица!D21</f>
        <v>56.00000000000001</v>
      </c>
      <c r="G17" s="42">
        <f>$D$17*Таблица!E21</f>
        <v>2.8000000000000003</v>
      </c>
      <c r="H17" s="42">
        <f>$D$17*Таблица!F21</f>
        <v>3.2</v>
      </c>
      <c r="I17" s="42">
        <f>$D$17*Таблица!G21</f>
        <v>4.1000000000000005</v>
      </c>
      <c r="J17" s="42">
        <f>$D$17*Таблица!H21</f>
        <v>120</v>
      </c>
      <c r="K17" s="42">
        <f>$D$17*Таблица!I21</f>
        <v>0.1</v>
      </c>
      <c r="L17" s="42">
        <f>$D$17*Таблица!J21</f>
        <v>0.03</v>
      </c>
      <c r="M17" s="42">
        <f>$D$17*Таблица!K21</f>
        <v>0.16999999999999998</v>
      </c>
      <c r="N17" s="28">
        <f>$D$17*Таблица!L21</f>
        <v>0.7000000000000001</v>
      </c>
      <c r="O17" s="77">
        <v>253</v>
      </c>
    </row>
    <row r="18" spans="1:15" s="16" customFormat="1" ht="15" thickBot="1">
      <c r="A18" s="29" t="s">
        <v>37</v>
      </c>
      <c r="B18" s="46"/>
      <c r="C18" s="30"/>
      <c r="D18" s="30"/>
      <c r="E18" s="160">
        <f>E17</f>
        <v>100</v>
      </c>
      <c r="F18" s="31">
        <f aca="true" t="shared" si="1" ref="F18:N18">SUM(F17)</f>
        <v>56.00000000000001</v>
      </c>
      <c r="G18" s="31">
        <f t="shared" si="1"/>
        <v>2.8000000000000003</v>
      </c>
      <c r="H18" s="31">
        <f t="shared" si="1"/>
        <v>3.2</v>
      </c>
      <c r="I18" s="31">
        <f t="shared" si="1"/>
        <v>4.1000000000000005</v>
      </c>
      <c r="J18" s="31">
        <f t="shared" si="1"/>
        <v>120</v>
      </c>
      <c r="K18" s="31">
        <f t="shared" si="1"/>
        <v>0.1</v>
      </c>
      <c r="L18" s="31">
        <f t="shared" si="1"/>
        <v>0.03</v>
      </c>
      <c r="M18" s="31">
        <f t="shared" si="1"/>
        <v>0.16999999999999998</v>
      </c>
      <c r="N18" s="32">
        <f t="shared" si="1"/>
        <v>0.7000000000000001</v>
      </c>
      <c r="O18" s="46"/>
    </row>
    <row r="19" spans="1:15" ht="15.75" customHeight="1" thickBot="1">
      <c r="A19" s="25" t="s">
        <v>21</v>
      </c>
      <c r="B19" s="22"/>
      <c r="C19" s="22" t="s">
        <v>218</v>
      </c>
      <c r="D19" s="22" t="s">
        <v>219</v>
      </c>
      <c r="E19" s="161">
        <f>E15+E18</f>
        <v>413</v>
      </c>
      <c r="F19" s="22"/>
      <c r="G19" s="22"/>
      <c r="H19" s="22"/>
      <c r="I19" s="26"/>
      <c r="J19" s="22"/>
      <c r="K19" s="22"/>
      <c r="L19" s="22"/>
      <c r="M19" s="22"/>
      <c r="N19" s="22"/>
      <c r="O19" s="27"/>
    </row>
    <row r="20" spans="1:15" ht="45" customHeight="1">
      <c r="A20" s="125" t="s">
        <v>196</v>
      </c>
      <c r="B20" s="121" t="s">
        <v>140</v>
      </c>
      <c r="C20" s="113">
        <v>30</v>
      </c>
      <c r="D20" s="113">
        <v>30</v>
      </c>
      <c r="E20" s="124">
        <v>30</v>
      </c>
      <c r="F20" s="112">
        <f>$D$20*Таблица!D49</f>
        <v>12</v>
      </c>
      <c r="G20" s="126">
        <f>$D$20*Таблица!E49</f>
        <v>0.96</v>
      </c>
      <c r="H20" s="126">
        <f>$D$20*Таблица!F49</f>
        <v>0.06</v>
      </c>
      <c r="I20" s="126">
        <f>$D$20*Таблица!G49</f>
        <v>1.9500000000000002</v>
      </c>
      <c r="J20" s="126">
        <f>$D$20*Таблица!H49</f>
        <v>4.8</v>
      </c>
      <c r="K20" s="126">
        <f>$D$20*Таблица!I49</f>
        <v>0.06</v>
      </c>
      <c r="L20" s="126">
        <f>$D$20*Таблица!J49</f>
        <v>0.033</v>
      </c>
      <c r="M20" s="126">
        <f>$D$20*Таблица!K49</f>
        <v>0.21</v>
      </c>
      <c r="N20" s="126">
        <f>$D$20*Таблица!L49</f>
        <v>3</v>
      </c>
      <c r="O20" s="127">
        <v>4</v>
      </c>
    </row>
    <row r="21" spans="1:15" ht="15" customHeight="1">
      <c r="A21" s="163" t="s">
        <v>210</v>
      </c>
      <c r="B21" s="18" t="s">
        <v>60</v>
      </c>
      <c r="C21" s="42">
        <v>10</v>
      </c>
      <c r="D21" s="42">
        <v>10</v>
      </c>
      <c r="E21" s="168">
        <v>150</v>
      </c>
      <c r="F21" s="82">
        <f>$D$21*Таблица!D12</f>
        <v>33.7</v>
      </c>
      <c r="G21" s="150">
        <f>$D$21*Таблица!E12</f>
        <v>2.3000000000000003</v>
      </c>
      <c r="H21" s="150">
        <f>$D$21*Таблица!F12</f>
        <v>0.16</v>
      </c>
      <c r="I21" s="150">
        <f>$D$21*Таблица!G12</f>
        <v>5.77</v>
      </c>
      <c r="J21" s="150">
        <f>$D$21*Таблица!H12</f>
        <v>0.8</v>
      </c>
      <c r="K21" s="150">
        <f>$D$21*Таблица!I12</f>
        <v>0.7000000000000001</v>
      </c>
      <c r="L21" s="150">
        <f>$D$21*Таблица!J12</f>
        <v>0.09</v>
      </c>
      <c r="M21" s="150">
        <f>$D$21*Таблица!K12</f>
        <v>0.018</v>
      </c>
      <c r="N21" s="150">
        <f>$D$21*Таблица!L12</f>
        <v>0</v>
      </c>
      <c r="O21" s="173">
        <v>29</v>
      </c>
    </row>
    <row r="22" spans="1:15" ht="15">
      <c r="A22" s="163"/>
      <c r="B22" s="18" t="s">
        <v>26</v>
      </c>
      <c r="C22" s="42">
        <v>40</v>
      </c>
      <c r="D22" s="42">
        <v>40</v>
      </c>
      <c r="E22" s="168"/>
      <c r="F22" s="42">
        <f>$D$22*Таблица!D34</f>
        <v>32</v>
      </c>
      <c r="G22" s="42">
        <f>$D$22*Таблица!E34</f>
        <v>0.8</v>
      </c>
      <c r="H22" s="42">
        <f>$D$22*Таблица!F34</f>
        <v>0.16</v>
      </c>
      <c r="I22" s="42">
        <f>$D$22*Таблица!G34</f>
        <v>6.92</v>
      </c>
      <c r="J22" s="42">
        <f>$D$22*Таблица!H34</f>
        <v>4</v>
      </c>
      <c r="K22" s="42">
        <f>$D$22*Таблица!I34</f>
        <v>0.36</v>
      </c>
      <c r="L22" s="42">
        <f>$D$22*Таблица!J34</f>
        <v>0.047999999999999994</v>
      </c>
      <c r="M22" s="42">
        <f>$D$22*Таблица!K34</f>
        <v>0.02</v>
      </c>
      <c r="N22" s="28">
        <f>$D$22*Таблица!L34</f>
        <v>8</v>
      </c>
      <c r="O22" s="174"/>
    </row>
    <row r="23" spans="1:15" ht="15">
      <c r="A23" s="163"/>
      <c r="B23" s="18" t="s">
        <v>24</v>
      </c>
      <c r="C23" s="42">
        <v>20</v>
      </c>
      <c r="D23" s="42">
        <v>20</v>
      </c>
      <c r="E23" s="168"/>
      <c r="F23" s="42">
        <f>$D$23*Таблица!D29</f>
        <v>8.2</v>
      </c>
      <c r="G23" s="42">
        <f>$D$23*Таблица!E29</f>
        <v>0.28</v>
      </c>
      <c r="H23" s="42">
        <f>$D$23*Таблица!F29</f>
        <v>0</v>
      </c>
      <c r="I23" s="42">
        <f>$D$23*Таблица!G29</f>
        <v>1.8199999999999998</v>
      </c>
      <c r="J23" s="42">
        <f>$D$23*Таблица!H29</f>
        <v>6.2</v>
      </c>
      <c r="K23" s="42">
        <f>$D$23*Таблица!I29</f>
        <v>0.16</v>
      </c>
      <c r="L23" s="42">
        <f>$D$23*Таблица!J29</f>
        <v>0.01</v>
      </c>
      <c r="M23" s="42">
        <f>$D$23*Таблица!K29</f>
        <v>0.004</v>
      </c>
      <c r="N23" s="28">
        <f>$D$23*Таблица!L29</f>
        <v>2</v>
      </c>
      <c r="O23" s="174"/>
    </row>
    <row r="24" spans="1:15" ht="15">
      <c r="A24" s="163"/>
      <c r="B24" s="18" t="s">
        <v>25</v>
      </c>
      <c r="C24" s="42">
        <v>20</v>
      </c>
      <c r="D24" s="42">
        <v>20</v>
      </c>
      <c r="E24" s="168"/>
      <c r="F24" s="42">
        <f>$D$24*Таблица!D30</f>
        <v>6.800000000000001</v>
      </c>
      <c r="G24" s="42">
        <f>$D$24*Таблица!E30</f>
        <v>0.26</v>
      </c>
      <c r="H24" s="42">
        <f>$D$24*Таблица!F30</f>
        <v>0.02</v>
      </c>
      <c r="I24" s="42">
        <f>$D$24*Таблица!G30</f>
        <v>1.6800000000000002</v>
      </c>
      <c r="J24" s="42">
        <f>$D$24*Таблица!H30</f>
        <v>10.2</v>
      </c>
      <c r="K24" s="42">
        <f>$D$24*Таблица!I30</f>
        <v>0.24</v>
      </c>
      <c r="L24" s="42">
        <f>$D$24*Таблица!J30</f>
        <v>0.011999999999999999</v>
      </c>
      <c r="M24" s="42">
        <f>$D$24*Таблица!K30</f>
        <v>0.014</v>
      </c>
      <c r="N24" s="28">
        <f>$D$24*Таблица!L30</f>
        <v>1</v>
      </c>
      <c r="O24" s="174"/>
    </row>
    <row r="25" spans="1:15" ht="15">
      <c r="A25" s="163"/>
      <c r="B25" s="18" t="s">
        <v>36</v>
      </c>
      <c r="C25" s="42">
        <v>25</v>
      </c>
      <c r="D25" s="42">
        <v>25</v>
      </c>
      <c r="E25" s="168"/>
      <c r="F25" s="42">
        <f>$D$25*Таблица!D39</f>
        <v>54.50000000000001</v>
      </c>
      <c r="G25" s="112">
        <f>$D$25*Таблица!E45</f>
        <v>4.55</v>
      </c>
      <c r="H25" s="112">
        <f>$D$25*Таблица!F45</f>
        <v>4.6</v>
      </c>
      <c r="I25" s="112">
        <f>$D$25*Таблица!G45</f>
        <v>0.17500000000000002</v>
      </c>
      <c r="J25" s="112">
        <f>$D$25*Таблица!H45</f>
        <v>4</v>
      </c>
      <c r="K25" s="112">
        <f>$D$25*Таблица!I45</f>
        <v>0.75</v>
      </c>
      <c r="L25" s="112">
        <f>$D$25*Таблица!J45</f>
        <v>0.017499999999999998</v>
      </c>
      <c r="M25" s="112">
        <f>$D$25*Таблица!K45</f>
        <v>0.0375</v>
      </c>
      <c r="N25" s="112">
        <f>$D$25*Таблица!L45</f>
        <v>0</v>
      </c>
      <c r="O25" s="174"/>
    </row>
    <row r="26" spans="1:15" ht="15">
      <c r="A26" s="163"/>
      <c r="B26" s="18" t="s">
        <v>16</v>
      </c>
      <c r="C26" s="42">
        <v>3.4</v>
      </c>
      <c r="D26" s="42">
        <v>3.4</v>
      </c>
      <c r="E26" s="168"/>
      <c r="F26" s="42">
        <f>$D$26*Таблица!D24</f>
        <v>24.956</v>
      </c>
      <c r="G26" s="150">
        <f>$D$26*Таблица!E24</f>
        <v>0.0136</v>
      </c>
      <c r="H26" s="150">
        <f>$D$26*Таблица!F24</f>
        <v>2.669</v>
      </c>
      <c r="I26" s="150">
        <f>$D$26*Таблица!G24</f>
        <v>0.017</v>
      </c>
      <c r="J26" s="150">
        <f>$D$26*Таблица!H24</f>
        <v>0.816</v>
      </c>
      <c r="K26" s="150">
        <f>$D$26*Таблица!I24</f>
        <v>0.068</v>
      </c>
      <c r="L26" s="150">
        <f>$D$26*Таблица!J24</f>
        <v>0.0034</v>
      </c>
      <c r="M26" s="150">
        <f>$D$26*Таблица!K24</f>
        <v>0.0034</v>
      </c>
      <c r="N26" s="150">
        <f>$D$26*Таблица!L24</f>
        <v>0</v>
      </c>
      <c r="O26" s="174"/>
    </row>
    <row r="27" spans="1:15" ht="15">
      <c r="A27" s="163"/>
      <c r="B27" s="18" t="s">
        <v>23</v>
      </c>
      <c r="C27" s="42">
        <v>3</v>
      </c>
      <c r="D27" s="42">
        <v>3</v>
      </c>
      <c r="E27" s="168"/>
      <c r="F27" s="42">
        <f>$D$27*Таблица!D26</f>
        <v>26.97</v>
      </c>
      <c r="G27" s="42">
        <f>$D$27*Таблица!E26</f>
        <v>0</v>
      </c>
      <c r="H27" s="42">
        <f>$D$27*Таблица!F26</f>
        <v>2.997</v>
      </c>
      <c r="I27" s="42">
        <f>$D$27*Таблица!G26</f>
        <v>0</v>
      </c>
      <c r="J27" s="42">
        <f>$D$27*Таблица!H26</f>
        <v>0</v>
      </c>
      <c r="K27" s="42">
        <f>$D$27*Таблица!I26</f>
        <v>0</v>
      </c>
      <c r="L27" s="42">
        <f>$D$27*Таблица!J26</f>
        <v>0</v>
      </c>
      <c r="M27" s="42">
        <f>$D$27*Таблица!K26</f>
        <v>0</v>
      </c>
      <c r="N27" s="28">
        <f>$D$27*Таблица!L26</f>
        <v>0</v>
      </c>
      <c r="O27" s="189"/>
    </row>
    <row r="28" spans="1:15" ht="15" customHeight="1">
      <c r="A28" s="175" t="s">
        <v>164</v>
      </c>
      <c r="B28" s="18" t="s">
        <v>16</v>
      </c>
      <c r="C28" s="48">
        <v>4</v>
      </c>
      <c r="D28" s="48">
        <v>4</v>
      </c>
      <c r="E28" s="164">
        <v>140</v>
      </c>
      <c r="F28" s="82">
        <f>$D$28*Таблица!D24</f>
        <v>29.36</v>
      </c>
      <c r="G28" s="82">
        <f>$D$28*Таблица!E24</f>
        <v>0.016</v>
      </c>
      <c r="H28" s="82">
        <f>$D$28*Таблица!F24</f>
        <v>3.14</v>
      </c>
      <c r="I28" s="82">
        <f>$D$28*Таблица!G24</f>
        <v>0.02</v>
      </c>
      <c r="J28" s="82">
        <f>$D$28*Таблица!H24</f>
        <v>0.96</v>
      </c>
      <c r="K28" s="82">
        <f>$D$28*Таблица!I24</f>
        <v>0.08</v>
      </c>
      <c r="L28" s="82">
        <f>$D$28*Таблица!J24</f>
        <v>0.004</v>
      </c>
      <c r="M28" s="82">
        <f>$D$28*Таблица!K24</f>
        <v>0.004</v>
      </c>
      <c r="N28" s="82">
        <f>$D$28*Таблица!L24</f>
        <v>0</v>
      </c>
      <c r="O28" s="195">
        <v>114</v>
      </c>
    </row>
    <row r="29" spans="1:15" ht="15" customHeight="1">
      <c r="A29" s="177"/>
      <c r="B29" s="18" t="s">
        <v>23</v>
      </c>
      <c r="C29" s="48">
        <v>3</v>
      </c>
      <c r="D29" s="48">
        <v>3</v>
      </c>
      <c r="E29" s="165"/>
      <c r="F29" s="82">
        <f>$D$29*Таблица!D26</f>
        <v>26.97</v>
      </c>
      <c r="G29" s="82">
        <f>$D$29*Таблица!E26</f>
        <v>0</v>
      </c>
      <c r="H29" s="82">
        <f>$D$29*Таблица!F26</f>
        <v>2.997</v>
      </c>
      <c r="I29" s="82">
        <f>$D$29*Таблица!G26</f>
        <v>0</v>
      </c>
      <c r="J29" s="82">
        <f>$D$29*Таблица!H26</f>
        <v>0</v>
      </c>
      <c r="K29" s="82">
        <f>$D$29*Таблица!I26</f>
        <v>0</v>
      </c>
      <c r="L29" s="82">
        <f>$D$29*Таблица!J26</f>
        <v>0</v>
      </c>
      <c r="M29" s="82">
        <f>$D$29*Таблица!K26</f>
        <v>0</v>
      </c>
      <c r="N29" s="82">
        <f>$D$29*Таблица!L26</f>
        <v>0</v>
      </c>
      <c r="O29" s="196"/>
    </row>
    <row r="30" spans="1:15" ht="15">
      <c r="A30" s="177"/>
      <c r="B30" s="18" t="s">
        <v>25</v>
      </c>
      <c r="C30" s="42">
        <v>20</v>
      </c>
      <c r="D30" s="42">
        <v>20</v>
      </c>
      <c r="E30" s="165"/>
      <c r="F30" s="82">
        <f>$D$30*Таблица!D30</f>
        <v>6.800000000000001</v>
      </c>
      <c r="G30" s="82">
        <f>$D$30*Таблица!E30</f>
        <v>0.26</v>
      </c>
      <c r="H30" s="82">
        <f>$D$30*Таблица!F30</f>
        <v>0.02</v>
      </c>
      <c r="I30" s="82">
        <f>$D$30*Таблица!G30</f>
        <v>1.6800000000000002</v>
      </c>
      <c r="J30" s="82">
        <f>$D$30*Таблица!H30</f>
        <v>10.2</v>
      </c>
      <c r="K30" s="82">
        <f>$D$30*Таблица!I30</f>
        <v>0.24</v>
      </c>
      <c r="L30" s="82">
        <f>$D$30*Таблица!J30</f>
        <v>0.011999999999999999</v>
      </c>
      <c r="M30" s="82">
        <f>$D$30*Таблица!K30</f>
        <v>0.014</v>
      </c>
      <c r="N30" s="82">
        <f>$D$30*Таблица!L30</f>
        <v>1</v>
      </c>
      <c r="O30" s="196"/>
    </row>
    <row r="31" spans="1:15" ht="15" customHeight="1">
      <c r="A31" s="177"/>
      <c r="B31" s="18" t="s">
        <v>24</v>
      </c>
      <c r="C31" s="42">
        <v>20</v>
      </c>
      <c r="D31" s="42">
        <v>20</v>
      </c>
      <c r="E31" s="165"/>
      <c r="F31" s="42">
        <f>$D$31*Таблица!D29</f>
        <v>8.2</v>
      </c>
      <c r="G31" s="42">
        <f>$D$31*Таблица!E29</f>
        <v>0.28</v>
      </c>
      <c r="H31" s="42">
        <f>$D$31*Таблица!F29</f>
        <v>0</v>
      </c>
      <c r="I31" s="42">
        <f>$D$31*Таблица!G29</f>
        <v>1.8199999999999998</v>
      </c>
      <c r="J31" s="42">
        <f>$D$31*Таблица!H29</f>
        <v>6.2</v>
      </c>
      <c r="K31" s="42">
        <f>$D$31*Таблица!I29</f>
        <v>0.16</v>
      </c>
      <c r="L31" s="42">
        <f>$D$31*Таблица!J29</f>
        <v>0.01</v>
      </c>
      <c r="M31" s="42">
        <f>$D$31*Таблица!K29</f>
        <v>0.004</v>
      </c>
      <c r="N31" s="42">
        <f>$D$31*Таблица!L29</f>
        <v>2</v>
      </c>
      <c r="O31" s="196"/>
    </row>
    <row r="32" spans="1:15" ht="30" customHeight="1">
      <c r="A32" s="177"/>
      <c r="B32" s="18" t="s">
        <v>142</v>
      </c>
      <c r="C32" s="112">
        <v>2</v>
      </c>
      <c r="D32" s="112">
        <v>2</v>
      </c>
      <c r="E32" s="165"/>
      <c r="F32" s="112">
        <f>$D$32*Таблица!D51</f>
        <v>1.98</v>
      </c>
      <c r="G32" s="112">
        <f>$D$32*Таблица!E51</f>
        <v>0.096</v>
      </c>
      <c r="H32" s="112">
        <f>$D$32*Таблица!F51</f>
        <v>0</v>
      </c>
      <c r="I32" s="112">
        <f>$D$32*Таблица!G51</f>
        <v>0.38</v>
      </c>
      <c r="J32" s="112">
        <f>$D$32*Таблица!H51</f>
        <v>0.4</v>
      </c>
      <c r="K32" s="112">
        <f>$D$32*Таблица!I51</f>
        <v>0.04</v>
      </c>
      <c r="L32" s="112">
        <f>$D$32*Таблица!J51</f>
        <v>0.003</v>
      </c>
      <c r="M32" s="112">
        <f>$D$32*Таблица!K51</f>
        <v>0.34</v>
      </c>
      <c r="N32" s="112">
        <f>$D$32*Таблица!L51</f>
        <v>0.52</v>
      </c>
      <c r="O32" s="196"/>
    </row>
    <row r="33" spans="1:15" ht="15.75" customHeight="1">
      <c r="A33" s="177"/>
      <c r="B33" s="18" t="s">
        <v>26</v>
      </c>
      <c r="C33" s="126">
        <v>60</v>
      </c>
      <c r="D33" s="126">
        <v>60</v>
      </c>
      <c r="E33" s="165"/>
      <c r="F33" s="126">
        <f>$D$33*Таблица!D34</f>
        <v>48</v>
      </c>
      <c r="G33" s="126">
        <f>$D$33*Таблица!E34</f>
        <v>1.2</v>
      </c>
      <c r="H33" s="126">
        <f>$D$33*Таблица!F34</f>
        <v>0.24</v>
      </c>
      <c r="I33" s="126">
        <f>$D$33*Таблица!G34</f>
        <v>10.379999999999999</v>
      </c>
      <c r="J33" s="126">
        <f>$D$33*Таблица!H34</f>
        <v>6</v>
      </c>
      <c r="K33" s="126">
        <f>$D$33*Таблица!I34</f>
        <v>0.5399999999999999</v>
      </c>
      <c r="L33" s="126">
        <f>$D$33*Таблица!J34</f>
        <v>0.072</v>
      </c>
      <c r="M33" s="126">
        <f>$D$33*Таблица!K34</f>
        <v>0.03</v>
      </c>
      <c r="N33" s="126">
        <f>$D$33*Таблица!L34</f>
        <v>12</v>
      </c>
      <c r="O33" s="196"/>
    </row>
    <row r="34" spans="1:15" ht="15.75" customHeight="1">
      <c r="A34" s="177"/>
      <c r="B34" s="18" t="s">
        <v>42</v>
      </c>
      <c r="C34" s="126">
        <v>70</v>
      </c>
      <c r="D34" s="126">
        <v>70</v>
      </c>
      <c r="E34" s="165"/>
      <c r="F34" s="126">
        <f>$D$34*Таблица!D27</f>
        <v>18.900000000000002</v>
      </c>
      <c r="G34" s="126">
        <f>$D$34*Таблица!E27</f>
        <v>1.26</v>
      </c>
      <c r="H34" s="126">
        <f>$D$34*Таблица!F27</f>
        <v>0.07</v>
      </c>
      <c r="I34" s="126">
        <f>$D$34*Таблица!G27</f>
        <v>3.29</v>
      </c>
      <c r="J34" s="126">
        <f>$D$34*Таблица!H27</f>
        <v>33.6</v>
      </c>
      <c r="K34" s="126">
        <f>$D$34*Таблица!I27</f>
        <v>0.7000000000000001</v>
      </c>
      <c r="L34" s="126">
        <f>$D$34*Таблица!J27</f>
        <v>0.041999999999999996</v>
      </c>
      <c r="M34" s="126">
        <f>$D$34*Таблица!K27</f>
        <v>0.035</v>
      </c>
      <c r="N34" s="126">
        <f>$D$34*Таблица!L27</f>
        <v>35</v>
      </c>
      <c r="O34" s="196"/>
    </row>
    <row r="35" spans="1:16" ht="15" customHeight="1">
      <c r="A35" s="176"/>
      <c r="B35" s="18" t="s">
        <v>36</v>
      </c>
      <c r="C35" s="42">
        <v>60</v>
      </c>
      <c r="D35" s="42">
        <v>60</v>
      </c>
      <c r="E35" s="172"/>
      <c r="F35" s="42">
        <f>$D$35*Таблица!D39</f>
        <v>130.8</v>
      </c>
      <c r="G35" s="112">
        <f>$D$35*Таблица!E39</f>
        <v>11.16</v>
      </c>
      <c r="H35" s="112">
        <f>$D$35*Таблица!F39</f>
        <v>9.6</v>
      </c>
      <c r="I35" s="112">
        <f>$D$35*Таблица!G39</f>
        <v>0</v>
      </c>
      <c r="J35" s="112">
        <f>$D$35*Таблица!H39</f>
        <v>5.3999999999999995</v>
      </c>
      <c r="K35" s="112">
        <f>$D$35*Таблица!I39</f>
        <v>1.5599999999999998</v>
      </c>
      <c r="L35" s="112">
        <f>$D$35*Таблица!J39</f>
        <v>0.36</v>
      </c>
      <c r="M35" s="112">
        <f>$D$35*Таблица!K39</f>
        <v>0.8999999999999999</v>
      </c>
      <c r="N35" s="112">
        <f>$D$35*Таблица!L39</f>
        <v>0</v>
      </c>
      <c r="O35" s="197"/>
      <c r="P35" s="24"/>
    </row>
    <row r="36" spans="1:15" ht="30">
      <c r="A36" s="163" t="s">
        <v>28</v>
      </c>
      <c r="B36" s="18" t="s">
        <v>29</v>
      </c>
      <c r="C36" s="42">
        <v>28</v>
      </c>
      <c r="D36" s="42">
        <v>28</v>
      </c>
      <c r="E36" s="42">
        <v>28</v>
      </c>
      <c r="F36" s="42">
        <f>$D$36*Таблица!D2</f>
        <v>73.36</v>
      </c>
      <c r="G36" s="42">
        <f>$D$36*Таблица!E2</f>
        <v>2.156</v>
      </c>
      <c r="H36" s="42">
        <f>$D$36*Таблица!F2</f>
        <v>0.84</v>
      </c>
      <c r="I36" s="42">
        <f>$D$36*Таблица!G2</f>
        <v>13.943999999999999</v>
      </c>
      <c r="J36" s="42">
        <f>$D$36*Таблица!H2</f>
        <v>5.6000000000000005</v>
      </c>
      <c r="K36" s="42">
        <f>$D$36*Таблица!I2</f>
        <v>0.252</v>
      </c>
      <c r="L36" s="42">
        <f>$D$36*Таблица!J2</f>
        <v>0.0308</v>
      </c>
      <c r="M36" s="42">
        <f>$D$36*Таблица!K2</f>
        <v>0.0224</v>
      </c>
      <c r="N36" s="28">
        <f>$D$36*Таблица!L2</f>
        <v>0</v>
      </c>
      <c r="O36" s="18"/>
    </row>
    <row r="37" spans="1:15" ht="30">
      <c r="A37" s="163"/>
      <c r="B37" s="18" t="s">
        <v>30</v>
      </c>
      <c r="C37" s="42">
        <v>32</v>
      </c>
      <c r="D37" s="42">
        <v>32</v>
      </c>
      <c r="E37" s="42">
        <v>32</v>
      </c>
      <c r="F37" s="42">
        <f>$D$37*Таблица!D3</f>
        <v>57.92</v>
      </c>
      <c r="G37" s="42">
        <f>$D$37*Таблица!E3</f>
        <v>2.112</v>
      </c>
      <c r="H37" s="42">
        <f>$D$37*Таблица!F3</f>
        <v>0.384</v>
      </c>
      <c r="I37" s="42">
        <f>$D$37*Таблица!G3</f>
        <v>10.944</v>
      </c>
      <c r="J37" s="42">
        <f>$D$37*Таблица!H3</f>
        <v>0.672</v>
      </c>
      <c r="K37" s="42">
        <f>$D$37*Таблица!I3</f>
        <v>0.64</v>
      </c>
      <c r="L37" s="42">
        <f>$D$37*Таблица!J3</f>
        <v>0.0256</v>
      </c>
      <c r="M37" s="42">
        <f>$D$37*Таблица!K3</f>
        <v>0.016</v>
      </c>
      <c r="N37" s="28">
        <f>$D$37*Таблица!L3</f>
        <v>0</v>
      </c>
      <c r="O37" s="18"/>
    </row>
    <row r="38" spans="1:15" ht="58.5" customHeight="1">
      <c r="A38" s="163" t="s">
        <v>171</v>
      </c>
      <c r="B38" s="37" t="s">
        <v>150</v>
      </c>
      <c r="C38" s="42">
        <v>5</v>
      </c>
      <c r="D38" s="42">
        <v>5</v>
      </c>
      <c r="E38" s="168">
        <v>150</v>
      </c>
      <c r="F38" s="82">
        <f>$D$38*Таблица!D57</f>
        <v>1.75</v>
      </c>
      <c r="G38" s="82">
        <f>$D$38*Таблица!E57</f>
        <v>0.015</v>
      </c>
      <c r="H38" s="82">
        <f>$D$38*Таблица!F57</f>
        <v>0</v>
      </c>
      <c r="I38" s="82">
        <f>$D$38*Таблица!G57</f>
        <v>4.5</v>
      </c>
      <c r="J38" s="82">
        <f>$D$38*Таблица!H57</f>
        <v>0.22499999999999998</v>
      </c>
      <c r="K38" s="82">
        <f>$D$38*Таблица!I57</f>
        <v>0</v>
      </c>
      <c r="L38" s="82">
        <f>$D$38*Таблица!J57</f>
        <v>0.015</v>
      </c>
      <c r="M38" s="82">
        <f>$D$38*Таблица!K57</f>
        <v>0.015</v>
      </c>
      <c r="N38" s="82">
        <f>$D$38*Таблица!L57</f>
        <v>0.95</v>
      </c>
      <c r="O38" s="169">
        <v>274</v>
      </c>
    </row>
    <row r="39" spans="1:15" ht="17.25" customHeight="1">
      <c r="A39" s="163"/>
      <c r="B39" s="18" t="s">
        <v>17</v>
      </c>
      <c r="C39" s="42">
        <v>8.6</v>
      </c>
      <c r="D39" s="42">
        <v>8.6</v>
      </c>
      <c r="E39" s="168"/>
      <c r="F39" s="42">
        <f>$D$39*Таблица!D15</f>
        <v>32.594</v>
      </c>
      <c r="G39" s="42">
        <f>$D$39*Таблица!E15</f>
        <v>0</v>
      </c>
      <c r="H39" s="42">
        <v>0.005</v>
      </c>
      <c r="I39" s="42">
        <v>0.15</v>
      </c>
      <c r="J39" s="42">
        <v>2</v>
      </c>
      <c r="K39" s="42">
        <v>0.03</v>
      </c>
      <c r="L39" s="42">
        <v>0.002</v>
      </c>
      <c r="M39" s="42">
        <v>0.001</v>
      </c>
      <c r="N39" s="28">
        <v>2</v>
      </c>
      <c r="O39" s="171"/>
    </row>
    <row r="40" spans="1:15" s="15" customFormat="1" ht="14.25">
      <c r="A40" s="29" t="s">
        <v>37</v>
      </c>
      <c r="B40" s="21"/>
      <c r="C40" s="30"/>
      <c r="D40" s="30"/>
      <c r="E40" s="23">
        <f aca="true" t="shared" si="2" ref="E40:N40">SUM(E20:E39)</f>
        <v>530</v>
      </c>
      <c r="F40" s="31">
        <f t="shared" si="2"/>
        <v>635.76</v>
      </c>
      <c r="G40" s="31">
        <f t="shared" si="2"/>
        <v>27.718600000000002</v>
      </c>
      <c r="H40" s="31">
        <f t="shared" si="2"/>
        <v>27.961999999999996</v>
      </c>
      <c r="I40" s="31">
        <f t="shared" si="2"/>
        <v>65.44</v>
      </c>
      <c r="J40" s="31">
        <f t="shared" si="2"/>
        <v>102.073</v>
      </c>
      <c r="K40" s="31">
        <f t="shared" si="2"/>
        <v>6.58</v>
      </c>
      <c r="L40" s="31">
        <f t="shared" si="2"/>
        <v>0.7903</v>
      </c>
      <c r="M40" s="31">
        <f t="shared" si="2"/>
        <v>1.6883</v>
      </c>
      <c r="N40" s="31">
        <f t="shared" si="2"/>
        <v>67.47</v>
      </c>
      <c r="O40" s="21"/>
    </row>
    <row r="41" spans="1:15" ht="15">
      <c r="A41" s="25" t="s">
        <v>32</v>
      </c>
      <c r="B41" s="22"/>
      <c r="C41" s="22"/>
      <c r="D41" s="22"/>
      <c r="E41" s="22"/>
      <c r="F41" s="22"/>
      <c r="G41" s="22"/>
      <c r="H41" s="22"/>
      <c r="I41" s="26"/>
      <c r="J41" s="22"/>
      <c r="K41" s="22"/>
      <c r="L41" s="22"/>
      <c r="M41" s="22"/>
      <c r="N41" s="22"/>
      <c r="O41" s="27"/>
    </row>
    <row r="42" spans="1:15" ht="15" customHeight="1">
      <c r="A42" s="163" t="s">
        <v>176</v>
      </c>
      <c r="B42" s="18" t="s">
        <v>43</v>
      </c>
      <c r="C42" s="42">
        <v>10</v>
      </c>
      <c r="D42" s="42">
        <v>10</v>
      </c>
      <c r="E42" s="168">
        <v>80</v>
      </c>
      <c r="F42" s="82">
        <f>$D$42*Таблица!D4</f>
        <v>33.4</v>
      </c>
      <c r="G42" s="96">
        <f>$D$42*Таблица!E4</f>
        <v>1.03</v>
      </c>
      <c r="H42" s="96">
        <f>$D$42*Таблица!F4</f>
        <v>0.10999999999999999</v>
      </c>
      <c r="I42" s="96">
        <f>$D$42*Таблица!G4</f>
        <v>6.8999999999999995</v>
      </c>
      <c r="J42" s="96">
        <f>$D$42*Таблица!H4</f>
        <v>1.7999999999999998</v>
      </c>
      <c r="K42" s="96">
        <f>$D$42*Таблица!I4</f>
        <v>0.12</v>
      </c>
      <c r="L42" s="96">
        <f>$D$42*Таблица!J4</f>
        <v>0.016999999999999998</v>
      </c>
      <c r="M42" s="96">
        <f>$D$42*Таблица!K4</f>
        <v>0.008</v>
      </c>
      <c r="N42" s="96">
        <f>$D$42*Таблица!L4</f>
        <v>0</v>
      </c>
      <c r="O42" s="169">
        <v>206</v>
      </c>
    </row>
    <row r="43" spans="1:15" ht="15" customHeight="1">
      <c r="A43" s="163"/>
      <c r="B43" s="18" t="s">
        <v>45</v>
      </c>
      <c r="C43" s="69">
        <v>40</v>
      </c>
      <c r="D43" s="69">
        <v>40</v>
      </c>
      <c r="E43" s="168"/>
      <c r="F43" s="82">
        <f>$D$43*Таблица!D47</f>
        <v>62.800000000000004</v>
      </c>
      <c r="G43" s="96">
        <f>$D$43*Таблица!E47</f>
        <v>5.08</v>
      </c>
      <c r="H43" s="96">
        <f>$D$43*Таблица!F47</f>
        <v>4.6000000000000005</v>
      </c>
      <c r="I43" s="96">
        <f>$D$43*Таблица!G47</f>
        <v>0.28</v>
      </c>
      <c r="J43" s="96">
        <f>$D$43*Таблица!H47</f>
        <v>22</v>
      </c>
      <c r="K43" s="96">
        <f>$D$43*Таблица!I47</f>
        <v>1.08</v>
      </c>
      <c r="L43" s="96">
        <f>$D$43*Таблица!J47</f>
        <v>0.028</v>
      </c>
      <c r="M43" s="96">
        <f>$D$43*Таблица!K47</f>
        <v>0.17600000000000002</v>
      </c>
      <c r="N43" s="96">
        <f>$D$43*Таблица!L47</f>
        <v>0</v>
      </c>
      <c r="O43" s="170"/>
    </row>
    <row r="44" spans="1:15" ht="15">
      <c r="A44" s="163"/>
      <c r="B44" s="18" t="s">
        <v>18</v>
      </c>
      <c r="C44" s="42">
        <v>50</v>
      </c>
      <c r="D44" s="42">
        <v>50</v>
      </c>
      <c r="E44" s="168"/>
      <c r="F44" s="42">
        <f>$D$44*Таблица!D19</f>
        <v>26</v>
      </c>
      <c r="G44" s="42">
        <f>$D$44*Таблица!E19</f>
        <v>1.4000000000000001</v>
      </c>
      <c r="H44" s="42">
        <f>$D$44*Таблица!F19</f>
        <v>1.25</v>
      </c>
      <c r="I44" s="42">
        <f>$D$44*Таблица!G19</f>
        <v>2.35</v>
      </c>
      <c r="J44" s="42">
        <f>$D$44*Таблица!H19</f>
        <v>60.5</v>
      </c>
      <c r="K44" s="42">
        <f>$D$44*Таблица!I19</f>
        <v>0.05</v>
      </c>
      <c r="L44" s="42">
        <f>$D$44*Таблица!J19</f>
        <v>0.015</v>
      </c>
      <c r="M44" s="42">
        <f>$D$44*Таблица!K19</f>
        <v>0.065</v>
      </c>
      <c r="N44" s="28">
        <f>$D$44*Таблица!L19</f>
        <v>0.05</v>
      </c>
      <c r="O44" s="170"/>
    </row>
    <row r="45" spans="1:15" ht="15">
      <c r="A45" s="163"/>
      <c r="B45" s="18" t="s">
        <v>141</v>
      </c>
      <c r="C45" s="108">
        <v>6</v>
      </c>
      <c r="D45" s="108">
        <v>6</v>
      </c>
      <c r="E45" s="168"/>
      <c r="F45" s="108">
        <f>$D$45*Таблица!D20</f>
        <v>12.36</v>
      </c>
      <c r="G45" s="112">
        <f>$D$45*Таблица!E20</f>
        <v>0.168</v>
      </c>
      <c r="H45" s="112">
        <f>$D$45*Таблица!F20</f>
        <v>1.2000000000000002</v>
      </c>
      <c r="I45" s="112">
        <f>$D$45*Таблица!G20</f>
        <v>0.192</v>
      </c>
      <c r="J45" s="112">
        <f>$D$45*Таблица!H20</f>
        <v>10.8</v>
      </c>
      <c r="K45" s="112">
        <f>$D$45*Таблица!I20</f>
        <v>0.012</v>
      </c>
      <c r="L45" s="112">
        <f>$D$45*Таблица!J20</f>
        <v>0.0036</v>
      </c>
      <c r="M45" s="112">
        <f>$D$45*Таблица!K20</f>
        <v>0.012</v>
      </c>
      <c r="N45" s="112">
        <f>$D$45*Таблица!L20</f>
        <v>0.06</v>
      </c>
      <c r="O45" s="170"/>
    </row>
    <row r="46" spans="1:15" ht="15">
      <c r="A46" s="163"/>
      <c r="B46" s="18" t="s">
        <v>23</v>
      </c>
      <c r="C46" s="96">
        <v>1.2</v>
      </c>
      <c r="D46" s="96">
        <v>1.2</v>
      </c>
      <c r="E46" s="168"/>
      <c r="F46" s="96">
        <f>$D$46*Таблица!D26</f>
        <v>10.788</v>
      </c>
      <c r="G46" s="96">
        <f>$D$46*Таблица!E26</f>
        <v>0</v>
      </c>
      <c r="H46" s="96">
        <f>$D$46*Таблица!F26</f>
        <v>1.1987999999999999</v>
      </c>
      <c r="I46" s="96">
        <f>$D$46*Таблица!G26</f>
        <v>0</v>
      </c>
      <c r="J46" s="96">
        <f>$D$46*Таблица!H26</f>
        <v>0</v>
      </c>
      <c r="K46" s="96">
        <f>$D$46*Таблица!I26</f>
        <v>0</v>
      </c>
      <c r="L46" s="96">
        <f>$D$46*Таблица!J26</f>
        <v>0</v>
      </c>
      <c r="M46" s="96">
        <f>$D$46*Таблица!K26</f>
        <v>0</v>
      </c>
      <c r="N46" s="96">
        <f>$D$46*Таблица!L26</f>
        <v>0</v>
      </c>
      <c r="O46" s="170"/>
    </row>
    <row r="47" spans="1:15" ht="15">
      <c r="A47" s="163"/>
      <c r="B47" s="18" t="s">
        <v>16</v>
      </c>
      <c r="C47" s="42">
        <v>2</v>
      </c>
      <c r="D47" s="42">
        <v>2</v>
      </c>
      <c r="E47" s="168"/>
      <c r="F47" s="42">
        <f>$D$47*Таблица!D24</f>
        <v>14.68</v>
      </c>
      <c r="G47" s="42">
        <f>$D$47*Таблица!E24</f>
        <v>0.008</v>
      </c>
      <c r="H47" s="42">
        <f>$D$47*Таблица!F24</f>
        <v>1.57</v>
      </c>
      <c r="I47" s="42">
        <f>$D$47*Таблица!G24</f>
        <v>0.01</v>
      </c>
      <c r="J47" s="42">
        <f>$D$47*Таблица!H24</f>
        <v>0.48</v>
      </c>
      <c r="K47" s="42">
        <f>$D$47*Таблица!I24</f>
        <v>0.04</v>
      </c>
      <c r="L47" s="42">
        <f>$D$47*Таблица!J24</f>
        <v>0.002</v>
      </c>
      <c r="M47" s="42">
        <f>$D$47*Таблица!K24</f>
        <v>0.002</v>
      </c>
      <c r="N47" s="28">
        <f>$D$47*Таблица!L24</f>
        <v>0</v>
      </c>
      <c r="O47" s="171"/>
    </row>
    <row r="48" spans="1:15" ht="30">
      <c r="A48" s="97" t="s">
        <v>72</v>
      </c>
      <c r="B48" s="18" t="s">
        <v>29</v>
      </c>
      <c r="C48" s="42">
        <v>10</v>
      </c>
      <c r="D48" s="42">
        <v>10</v>
      </c>
      <c r="E48" s="98">
        <v>10</v>
      </c>
      <c r="F48" s="82">
        <f>$D$48*Таблица!D2</f>
        <v>26.200000000000003</v>
      </c>
      <c r="G48" s="112">
        <f>$D$48*Таблица!E2</f>
        <v>0.77</v>
      </c>
      <c r="H48" s="112">
        <f>$D$48*Таблица!F2</f>
        <v>0.3</v>
      </c>
      <c r="I48" s="112">
        <f>$D$48*Таблица!G2</f>
        <v>4.98</v>
      </c>
      <c r="J48" s="112">
        <f>$D$48*Таблица!H2</f>
        <v>2</v>
      </c>
      <c r="K48" s="112">
        <f>$D$48*Таблица!I2</f>
        <v>0.09</v>
      </c>
      <c r="L48" s="112">
        <f>$D$48*Таблица!J2</f>
        <v>0.011000000000000001</v>
      </c>
      <c r="M48" s="112">
        <f>$D$48*Таблица!K2</f>
        <v>0.008</v>
      </c>
      <c r="N48" s="112">
        <f>$D$48*Таблица!L2</f>
        <v>0</v>
      </c>
      <c r="O48" s="101"/>
    </row>
    <row r="49" spans="1:15" ht="15">
      <c r="A49" s="110" t="s">
        <v>48</v>
      </c>
      <c r="B49" s="18" t="s">
        <v>49</v>
      </c>
      <c r="C49" s="112">
        <v>10</v>
      </c>
      <c r="D49" s="112">
        <v>10</v>
      </c>
      <c r="E49" s="111">
        <v>10</v>
      </c>
      <c r="F49" s="112">
        <f>$D$49*Таблица!D17</f>
        <v>40</v>
      </c>
      <c r="G49" s="112">
        <f>$D$49*Таблица!E17</f>
        <v>0.8</v>
      </c>
      <c r="H49" s="112">
        <f>$D$49*Таблица!F17</f>
        <v>0.8999999999999999</v>
      </c>
      <c r="I49" s="112">
        <f>$D$49*Таблица!G17</f>
        <v>7</v>
      </c>
      <c r="J49" s="112">
        <f>$D$49*Таблица!H17</f>
        <v>2</v>
      </c>
      <c r="K49" s="112">
        <f>$D$49*Таблица!I17</f>
        <v>0.15</v>
      </c>
      <c r="L49" s="112">
        <f>$D$49*Таблица!J17</f>
        <v>0.013</v>
      </c>
      <c r="M49" s="112">
        <f>$D$49*Таблица!K17</f>
        <v>0.009</v>
      </c>
      <c r="N49" s="112">
        <f>$D$49*Таблица!L17</f>
        <v>0</v>
      </c>
      <c r="O49" s="101"/>
    </row>
    <row r="50" spans="1:15" ht="15">
      <c r="A50" s="175" t="s">
        <v>34</v>
      </c>
      <c r="B50" s="18" t="s">
        <v>35</v>
      </c>
      <c r="C50" s="112">
        <v>0.4</v>
      </c>
      <c r="D50" s="112">
        <v>0.4</v>
      </c>
      <c r="E50" s="164">
        <v>150</v>
      </c>
      <c r="F50" s="112">
        <f>$D$50*Таблица!D60</f>
        <v>0.08000000000000002</v>
      </c>
      <c r="G50" s="112">
        <f>$D$50*Таблица!E60</f>
        <v>0.016</v>
      </c>
      <c r="H50" s="112">
        <f>$D$50*Таблица!F60</f>
        <v>0</v>
      </c>
      <c r="I50" s="112">
        <f>$D$50*Таблица!G60</f>
        <v>0.048</v>
      </c>
      <c r="J50" s="112">
        <f>$D$50*Таблица!H60</f>
        <v>1.9800000000000002</v>
      </c>
      <c r="K50" s="112">
        <f>$D$50*Таблица!I60</f>
        <v>0</v>
      </c>
      <c r="L50" s="112">
        <f>$D$50*Таблица!J60</f>
        <v>0.00028000000000000003</v>
      </c>
      <c r="M50" s="112">
        <f>$D$50*Таблица!K60</f>
        <v>0.0004</v>
      </c>
      <c r="N50" s="112">
        <f>$D$50*Таблица!L60</f>
        <v>0</v>
      </c>
      <c r="O50" s="169">
        <v>18</v>
      </c>
    </row>
    <row r="51" spans="1:15" ht="15">
      <c r="A51" s="176"/>
      <c r="B51" s="18" t="s">
        <v>17</v>
      </c>
      <c r="C51" s="112">
        <v>8</v>
      </c>
      <c r="D51" s="112">
        <v>8</v>
      </c>
      <c r="E51" s="172"/>
      <c r="F51" s="112">
        <f>$D$51*Таблица!D15</f>
        <v>30.32</v>
      </c>
      <c r="G51" s="112">
        <f>$D$51*Таблица!E15</f>
        <v>0</v>
      </c>
      <c r="H51" s="112">
        <f>$D$51*Таблица!F15</f>
        <v>0</v>
      </c>
      <c r="I51" s="112">
        <f>$D$51*Таблица!G15</f>
        <v>7.984</v>
      </c>
      <c r="J51" s="112">
        <f>$D$51*Таблица!H15</f>
        <v>0.16</v>
      </c>
      <c r="K51" s="112">
        <f>$D$51*Таблица!I15</f>
        <v>0.24</v>
      </c>
      <c r="L51" s="112">
        <f>$D$51*Таблица!J15</f>
        <v>0</v>
      </c>
      <c r="M51" s="112">
        <f>$D$51*Таблица!K15</f>
        <v>0</v>
      </c>
      <c r="N51" s="112">
        <f>$D$51*Таблица!L15</f>
        <v>0</v>
      </c>
      <c r="O51" s="171"/>
    </row>
    <row r="52" spans="1:15" s="15" customFormat="1" ht="14.25">
      <c r="A52" s="29" t="s">
        <v>37</v>
      </c>
      <c r="B52" s="21"/>
      <c r="C52" s="30"/>
      <c r="D52" s="30"/>
      <c r="E52" s="23">
        <f aca="true" t="shared" si="3" ref="E52:N52">SUM(E42:E51)</f>
        <v>250</v>
      </c>
      <c r="F52" s="31">
        <f t="shared" si="3"/>
        <v>256.62800000000004</v>
      </c>
      <c r="G52" s="31">
        <f t="shared" si="3"/>
        <v>9.272000000000002</v>
      </c>
      <c r="H52" s="31">
        <f t="shared" si="3"/>
        <v>11.128800000000002</v>
      </c>
      <c r="I52" s="31">
        <f t="shared" si="3"/>
        <v>29.744</v>
      </c>
      <c r="J52" s="31">
        <f t="shared" si="3"/>
        <v>101.72</v>
      </c>
      <c r="K52" s="31">
        <f t="shared" si="3"/>
        <v>1.7820000000000003</v>
      </c>
      <c r="L52" s="31">
        <f t="shared" si="3"/>
        <v>0.08988</v>
      </c>
      <c r="M52" s="31">
        <f t="shared" si="3"/>
        <v>0.28040000000000004</v>
      </c>
      <c r="N52" s="31">
        <f t="shared" si="3"/>
        <v>0.11</v>
      </c>
      <c r="O52" s="21"/>
    </row>
    <row r="53" spans="1:15" s="15" customFormat="1" ht="14.25">
      <c r="A53" s="29" t="s">
        <v>131</v>
      </c>
      <c r="B53" s="21"/>
      <c r="C53" s="30"/>
      <c r="D53" s="30"/>
      <c r="E53" s="23">
        <f>E15+E18+E40+E52</f>
        <v>1193</v>
      </c>
      <c r="F53" s="31">
        <f aca="true" t="shared" si="4" ref="F53:N53">F52+F40+F18+F15</f>
        <v>1214.058</v>
      </c>
      <c r="G53" s="31">
        <f t="shared" si="4"/>
        <v>47.230599999999995</v>
      </c>
      <c r="H53" s="31">
        <f t="shared" si="4"/>
        <v>51.665800000000004</v>
      </c>
      <c r="I53" s="31">
        <f t="shared" si="4"/>
        <v>137.373</v>
      </c>
      <c r="J53" s="31">
        <f t="shared" si="4"/>
        <v>573.588</v>
      </c>
      <c r="K53" s="31">
        <f t="shared" si="4"/>
        <v>9.5165</v>
      </c>
      <c r="L53" s="31">
        <f t="shared" si="4"/>
        <v>0.99848</v>
      </c>
      <c r="M53" s="31">
        <f t="shared" si="4"/>
        <v>2.4186</v>
      </c>
      <c r="N53" s="32">
        <f t="shared" si="4"/>
        <v>68.483</v>
      </c>
      <c r="O53" s="21"/>
    </row>
  </sheetData>
  <sheetProtection/>
  <mergeCells count="34">
    <mergeCell ref="A50:A51"/>
    <mergeCell ref="E50:E51"/>
    <mergeCell ref="O50:O51"/>
    <mergeCell ref="O21:O27"/>
    <mergeCell ref="A12:A14"/>
    <mergeCell ref="E42:E47"/>
    <mergeCell ref="O42:O47"/>
    <mergeCell ref="A28:A35"/>
    <mergeCell ref="A36:A37"/>
    <mergeCell ref="A42:A47"/>
    <mergeCell ref="B1:O1"/>
    <mergeCell ref="A3:A4"/>
    <mergeCell ref="B3:B4"/>
    <mergeCell ref="C3:C4"/>
    <mergeCell ref="D3:D4"/>
    <mergeCell ref="A10:A11"/>
    <mergeCell ref="O10:O11"/>
    <mergeCell ref="E28:E35"/>
    <mergeCell ref="E3:E4"/>
    <mergeCell ref="F3:F4"/>
    <mergeCell ref="G3:I3"/>
    <mergeCell ref="E21:E27"/>
    <mergeCell ref="A21:A27"/>
    <mergeCell ref="E12:E14"/>
    <mergeCell ref="E38:E39"/>
    <mergeCell ref="A38:A39"/>
    <mergeCell ref="O38:O39"/>
    <mergeCell ref="O6:O9"/>
    <mergeCell ref="J3:N3"/>
    <mergeCell ref="O3:O4"/>
    <mergeCell ref="A6:A9"/>
    <mergeCell ref="E6:E9"/>
    <mergeCell ref="O12:O14"/>
    <mergeCell ref="O28:O35"/>
  </mergeCells>
  <hyperlinks>
    <hyperlink ref="O10:O11" r:id="rId1" display="Тех. карты док\1.doc"/>
    <hyperlink ref="O38:O39" r:id="rId2" display="Тех. карты док\268.doc"/>
    <hyperlink ref="O42:O47" r:id="rId3" display="Тех. карты док\230.doc"/>
    <hyperlink ref="O12:O14" r:id="rId4" display="Тех. карты док\432 м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7109375" style="1" customWidth="1"/>
    <col min="16" max="16384" width="9.140625" style="1" customWidth="1"/>
  </cols>
  <sheetData>
    <row r="1" spans="1:15" ht="15" customHeight="1">
      <c r="A1" s="8" t="s">
        <v>62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'4 день'!E3:E4</f>
        <v>Выход блюда</v>
      </c>
      <c r="F3" s="167" t="str">
        <f>'4 день'!F3:F4</f>
        <v>Энергетическая ценность (Ккал)</v>
      </c>
      <c r="G3" s="167" t="str">
        <f>'4 день'!G3:I3</f>
        <v>Пищевые вещества (г)</v>
      </c>
      <c r="H3" s="167"/>
      <c r="I3" s="167"/>
      <c r="J3" s="167" t="str">
        <f>'4 день'!J3:N3</f>
        <v>Минеральные вещества и витамины</v>
      </c>
      <c r="K3" s="167"/>
      <c r="L3" s="167"/>
      <c r="M3" s="167"/>
      <c r="N3" s="167"/>
      <c r="O3" s="167" t="str">
        <f>'4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67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" customHeight="1">
      <c r="A6" s="163" t="s">
        <v>186</v>
      </c>
      <c r="B6" s="18" t="s">
        <v>52</v>
      </c>
      <c r="C6" s="42">
        <v>15</v>
      </c>
      <c r="D6" s="42">
        <v>15</v>
      </c>
      <c r="E6" s="168">
        <v>150</v>
      </c>
      <c r="F6" s="83">
        <f>$D$6*Таблица!D11</f>
        <v>51.45</v>
      </c>
      <c r="G6" s="126">
        <f>$D$6*Таблица!E11</f>
        <v>1.905</v>
      </c>
      <c r="H6" s="126">
        <f>$D$6*Таблица!F11</f>
        <v>0.16499999999999998</v>
      </c>
      <c r="I6" s="126">
        <f>$D$6*Таблица!G11</f>
        <v>10.59</v>
      </c>
      <c r="J6" s="126">
        <f>$D$6*Таблица!H11</f>
        <v>0</v>
      </c>
      <c r="K6" s="126">
        <f>$D$6*Таблица!I11</f>
        <v>0.96</v>
      </c>
      <c r="L6" s="126">
        <f>$D$6*Таблица!J11</f>
        <v>0.045</v>
      </c>
      <c r="M6" s="126">
        <f>$D$6*Таблица!K11</f>
        <v>0.015</v>
      </c>
      <c r="N6" s="126">
        <f>$D$6*Таблица!L11</f>
        <v>0</v>
      </c>
      <c r="O6" s="169">
        <v>182</v>
      </c>
    </row>
    <row r="7" spans="1:15" ht="15">
      <c r="A7" s="163"/>
      <c r="B7" s="18" t="s">
        <v>18</v>
      </c>
      <c r="C7" s="42">
        <v>110</v>
      </c>
      <c r="D7" s="42">
        <v>110</v>
      </c>
      <c r="E7" s="168"/>
      <c r="F7" s="42">
        <f>$D$7*Таблица!D19</f>
        <v>57.2</v>
      </c>
      <c r="G7" s="42">
        <f>$D$7*Таблица!E19</f>
        <v>3.08</v>
      </c>
      <c r="H7" s="42">
        <f>$D$7*Таблица!F19</f>
        <v>2.75</v>
      </c>
      <c r="I7" s="42">
        <f>$D$7*Таблица!G19</f>
        <v>5.17</v>
      </c>
      <c r="J7" s="42">
        <f>$D$7*Таблица!H19</f>
        <v>133.1</v>
      </c>
      <c r="K7" s="42">
        <f>$D$7*Таблица!I19</f>
        <v>0.11</v>
      </c>
      <c r="L7" s="42">
        <f>$D$7*Таблица!J19</f>
        <v>0.032999999999999995</v>
      </c>
      <c r="M7" s="42">
        <f>$D$7*Таблица!K19</f>
        <v>0.143</v>
      </c>
      <c r="N7" s="28">
        <f>$D$7*Таблица!L19</f>
        <v>0.11</v>
      </c>
      <c r="O7" s="170"/>
    </row>
    <row r="8" spans="1:15" ht="15">
      <c r="A8" s="163"/>
      <c r="B8" s="18" t="s">
        <v>16</v>
      </c>
      <c r="C8" s="42">
        <v>2</v>
      </c>
      <c r="D8" s="42">
        <v>2</v>
      </c>
      <c r="E8" s="168"/>
      <c r="F8" s="42">
        <f>$D$8*Таблица!D24</f>
        <v>14.68</v>
      </c>
      <c r="G8" s="42">
        <f>$D$8*Таблица!E24</f>
        <v>0.008</v>
      </c>
      <c r="H8" s="42">
        <f>$D$8*Таблица!F24</f>
        <v>1.57</v>
      </c>
      <c r="I8" s="42">
        <f>$D$8*Таблица!G24</f>
        <v>0.01</v>
      </c>
      <c r="J8" s="42">
        <f>$D$8*Таблица!H24</f>
        <v>0.48</v>
      </c>
      <c r="K8" s="42">
        <f>$D$8*Таблица!I24</f>
        <v>0.04</v>
      </c>
      <c r="L8" s="42">
        <f>$D$8*Таблица!J24</f>
        <v>0.002</v>
      </c>
      <c r="M8" s="42">
        <f>$D$8*Таблица!K24</f>
        <v>0.002</v>
      </c>
      <c r="N8" s="28">
        <f>$D$8*Таблица!L24</f>
        <v>0</v>
      </c>
      <c r="O8" s="170"/>
    </row>
    <row r="9" spans="1:15" ht="15">
      <c r="A9" s="163"/>
      <c r="B9" s="18" t="s">
        <v>17</v>
      </c>
      <c r="C9" s="42">
        <v>4.6</v>
      </c>
      <c r="D9" s="42">
        <v>4.6</v>
      </c>
      <c r="E9" s="168"/>
      <c r="F9" s="42">
        <f>$D$9*Таблица!D15</f>
        <v>17.433999999999997</v>
      </c>
      <c r="G9" s="42">
        <f>$D$9*Таблица!E15</f>
        <v>0</v>
      </c>
      <c r="H9" s="42">
        <f>$D$9*Таблица!F15</f>
        <v>0</v>
      </c>
      <c r="I9" s="42">
        <f>$D$9*Таблица!G15</f>
        <v>4.5908</v>
      </c>
      <c r="J9" s="42">
        <f>$D$9*Таблица!H15</f>
        <v>0.092</v>
      </c>
      <c r="K9" s="42">
        <f>$D$9*Таблица!I15</f>
        <v>0.13799999999999998</v>
      </c>
      <c r="L9" s="42">
        <f>$D$9*Таблица!J15</f>
        <v>0</v>
      </c>
      <c r="M9" s="42">
        <f>$D$9*Таблица!K15</f>
        <v>0</v>
      </c>
      <c r="N9" s="28">
        <f>$D$9*Таблица!L15</f>
        <v>0</v>
      </c>
      <c r="O9" s="171"/>
    </row>
    <row r="10" spans="1:15" ht="30">
      <c r="A10" s="163" t="s">
        <v>160</v>
      </c>
      <c r="B10" s="18" t="s">
        <v>29</v>
      </c>
      <c r="C10" s="42">
        <v>20</v>
      </c>
      <c r="D10" s="42">
        <v>20</v>
      </c>
      <c r="E10" s="93">
        <v>20</v>
      </c>
      <c r="F10" s="42">
        <f>$D$10*Таблица!D2</f>
        <v>52.400000000000006</v>
      </c>
      <c r="G10" s="42">
        <f>$D$10*Таблица!E2</f>
        <v>1.54</v>
      </c>
      <c r="H10" s="42">
        <f>$D$10*Таблица!F2</f>
        <v>0.6</v>
      </c>
      <c r="I10" s="42">
        <f>$D$10*Таблица!G2</f>
        <v>9.96</v>
      </c>
      <c r="J10" s="42">
        <f>$D$10*Таблица!H2</f>
        <v>4</v>
      </c>
      <c r="K10" s="42">
        <f>$D$10*Таблица!I2</f>
        <v>0.18</v>
      </c>
      <c r="L10" s="42">
        <f>$D$10*Таблица!J2</f>
        <v>0.022000000000000002</v>
      </c>
      <c r="M10" s="42">
        <f>$D$10*Таблица!K2</f>
        <v>0.016</v>
      </c>
      <c r="N10" s="28">
        <f>$D$10*Таблица!L2</f>
        <v>0</v>
      </c>
      <c r="O10" s="169">
        <v>2</v>
      </c>
    </row>
    <row r="11" spans="1:15" ht="15">
      <c r="A11" s="163"/>
      <c r="B11" s="18" t="s">
        <v>16</v>
      </c>
      <c r="C11" s="49">
        <v>3</v>
      </c>
      <c r="D11" s="49">
        <v>3</v>
      </c>
      <c r="E11" s="93">
        <v>3</v>
      </c>
      <c r="F11" s="83">
        <f>$D$11*Таблица!D24</f>
        <v>22.02</v>
      </c>
      <c r="G11" s="83">
        <f>$D$11*Таблица!E24</f>
        <v>0.012</v>
      </c>
      <c r="H11" s="83">
        <f>$D$11*Таблица!F24</f>
        <v>2.355</v>
      </c>
      <c r="I11" s="83">
        <f>$D$11*Таблица!G24</f>
        <v>0.015</v>
      </c>
      <c r="J11" s="83">
        <f>$D$11*Таблица!H24</f>
        <v>0.72</v>
      </c>
      <c r="K11" s="83">
        <f>$D$11*Таблица!I24</f>
        <v>0.06</v>
      </c>
      <c r="L11" s="83">
        <f>$D$11*Таблица!J24</f>
        <v>0.003</v>
      </c>
      <c r="M11" s="83">
        <f>$D$11*Таблица!K24</f>
        <v>0.003</v>
      </c>
      <c r="N11" s="83">
        <f>$D$11*Таблица!L24</f>
        <v>0</v>
      </c>
      <c r="O11" s="170"/>
    </row>
    <row r="12" spans="1:15" ht="15">
      <c r="A12" s="163"/>
      <c r="B12" s="18" t="s">
        <v>40</v>
      </c>
      <c r="C12" s="42">
        <v>5</v>
      </c>
      <c r="D12" s="42">
        <v>5</v>
      </c>
      <c r="E12" s="93">
        <v>5</v>
      </c>
      <c r="F12" s="42">
        <f>$D$12*Таблица!D25</f>
        <v>18</v>
      </c>
      <c r="G12" s="42">
        <f>$D$12*Таблица!E25</f>
        <v>1.1500000000000001</v>
      </c>
      <c r="H12" s="42">
        <f>$D$12*Таблица!F25</f>
        <v>1.45</v>
      </c>
      <c r="I12" s="42">
        <f>$D$12*Таблица!G25</f>
        <v>0</v>
      </c>
      <c r="J12" s="42">
        <f>$D$12*Таблица!H25</f>
        <v>95</v>
      </c>
      <c r="K12" s="42">
        <f>$D$12*Таблица!I25</f>
        <v>0.03</v>
      </c>
      <c r="L12" s="42">
        <f>$D$12*Таблица!J25</f>
        <v>0.002</v>
      </c>
      <c r="M12" s="42">
        <f>$D$12*Таблица!K25</f>
        <v>0.015</v>
      </c>
      <c r="N12" s="28">
        <f>$D$12*Таблица!L25</f>
        <v>0.08</v>
      </c>
      <c r="O12" s="171"/>
    </row>
    <row r="13" spans="1:15" ht="15">
      <c r="A13" s="163" t="s">
        <v>144</v>
      </c>
      <c r="B13" s="18" t="s">
        <v>50</v>
      </c>
      <c r="C13" s="42">
        <v>1</v>
      </c>
      <c r="D13" s="42">
        <v>1</v>
      </c>
      <c r="E13" s="168">
        <v>150</v>
      </c>
      <c r="F13" s="42">
        <f>$D$13*Таблица!D61</f>
        <v>3.78</v>
      </c>
      <c r="G13" s="42">
        <f>$D$13*Таблица!E61</f>
        <v>0.242</v>
      </c>
      <c r="H13" s="42">
        <f>$D$13*Таблица!F61</f>
        <v>0.175</v>
      </c>
      <c r="I13" s="42">
        <f>$D$13*Таблица!G61</f>
        <v>0.279</v>
      </c>
      <c r="J13" s="42">
        <f>$D$13*Таблица!H61</f>
        <v>0.18</v>
      </c>
      <c r="K13" s="42">
        <f>$D$13*Таблица!I61</f>
        <v>0.11</v>
      </c>
      <c r="L13" s="42">
        <f>$D$13*Таблица!J61</f>
        <v>0.001</v>
      </c>
      <c r="M13" s="42">
        <f>$D$13*Таблица!K61</f>
        <v>0.003</v>
      </c>
      <c r="N13" s="28">
        <f>$D$13*Таблица!L61</f>
        <v>0</v>
      </c>
      <c r="O13" s="169">
        <v>264</v>
      </c>
    </row>
    <row r="14" spans="1:15" ht="15">
      <c r="A14" s="163"/>
      <c r="B14" s="18" t="s">
        <v>18</v>
      </c>
      <c r="C14" s="42">
        <v>100</v>
      </c>
      <c r="D14" s="42">
        <v>100</v>
      </c>
      <c r="E14" s="168"/>
      <c r="F14" s="42">
        <f>$D$14*Таблица!D19</f>
        <v>52</v>
      </c>
      <c r="G14" s="42">
        <f>$D$14*Таблица!E19</f>
        <v>2.8000000000000003</v>
      </c>
      <c r="H14" s="42">
        <f>$D$14*Таблица!F19</f>
        <v>2.5</v>
      </c>
      <c r="I14" s="42">
        <f>$D$14*Таблица!G19</f>
        <v>4.7</v>
      </c>
      <c r="J14" s="42">
        <f>$D$14*Таблица!H19</f>
        <v>121</v>
      </c>
      <c r="K14" s="42">
        <f>$D$14*Таблица!I19</f>
        <v>0.1</v>
      </c>
      <c r="L14" s="42">
        <f>$D$14*Таблица!J19</f>
        <v>0.03</v>
      </c>
      <c r="M14" s="42">
        <f>$D$14*Таблица!K19</f>
        <v>0.13</v>
      </c>
      <c r="N14" s="28">
        <f>$D$14*Таблица!L19</f>
        <v>0.1</v>
      </c>
      <c r="O14" s="170"/>
    </row>
    <row r="15" spans="1:15" ht="15">
      <c r="A15" s="163"/>
      <c r="B15" s="18" t="s">
        <v>17</v>
      </c>
      <c r="C15" s="42">
        <v>7</v>
      </c>
      <c r="D15" s="42">
        <v>7</v>
      </c>
      <c r="E15" s="168"/>
      <c r="F15" s="42">
        <f>$D$15*Таблица!D15</f>
        <v>26.53</v>
      </c>
      <c r="G15" s="42">
        <f>$D$15*Таблица!E15</f>
        <v>0</v>
      </c>
      <c r="H15" s="42">
        <f>$D$15*Таблица!F15</f>
        <v>0</v>
      </c>
      <c r="I15" s="42">
        <f>$D$15*Таблица!G15</f>
        <v>6.986</v>
      </c>
      <c r="J15" s="42">
        <f>$D$15*Таблица!H15</f>
        <v>0.14</v>
      </c>
      <c r="K15" s="42">
        <f>$D$15*Таблица!I15</f>
        <v>0.21</v>
      </c>
      <c r="L15" s="42">
        <f>$D$15*Таблица!J15</f>
        <v>0</v>
      </c>
      <c r="M15" s="42">
        <f>$D$15*Таблица!K15</f>
        <v>0</v>
      </c>
      <c r="N15" s="28">
        <f>$D$15*Таблица!L15</f>
        <v>0</v>
      </c>
      <c r="O15" s="171"/>
    </row>
    <row r="16" spans="1:15" s="15" customFormat="1" ht="14.25">
      <c r="A16" s="29" t="s">
        <v>37</v>
      </c>
      <c r="B16" s="21"/>
      <c r="C16" s="30"/>
      <c r="D16" s="30"/>
      <c r="E16" s="23">
        <f>SUM(E6:E15)</f>
        <v>328</v>
      </c>
      <c r="F16" s="31">
        <f aca="true" t="shared" si="0" ref="F16:N16">SUM(F6:F15)</f>
        <v>315.494</v>
      </c>
      <c r="G16" s="31">
        <f t="shared" si="0"/>
        <v>10.737</v>
      </c>
      <c r="H16" s="31">
        <f t="shared" si="0"/>
        <v>11.565</v>
      </c>
      <c r="I16" s="31">
        <f t="shared" si="0"/>
        <v>42.300799999999995</v>
      </c>
      <c r="J16" s="31">
        <f t="shared" si="0"/>
        <v>354.712</v>
      </c>
      <c r="K16" s="31">
        <f t="shared" si="0"/>
        <v>1.9380000000000002</v>
      </c>
      <c r="L16" s="31">
        <f t="shared" si="0"/>
        <v>0.138</v>
      </c>
      <c r="M16" s="31">
        <f t="shared" si="0"/>
        <v>0.327</v>
      </c>
      <c r="N16" s="32">
        <f t="shared" si="0"/>
        <v>0.29000000000000004</v>
      </c>
      <c r="O16" s="21"/>
    </row>
    <row r="17" spans="1:15" ht="15">
      <c r="A17" s="25" t="s">
        <v>19</v>
      </c>
      <c r="B17" s="22"/>
      <c r="C17" s="22"/>
      <c r="D17" s="22"/>
      <c r="E17" s="22"/>
      <c r="F17" s="22"/>
      <c r="G17" s="22"/>
      <c r="H17" s="22"/>
      <c r="I17" s="26"/>
      <c r="J17" s="22"/>
      <c r="K17" s="22"/>
      <c r="L17" s="22"/>
      <c r="M17" s="22"/>
      <c r="N17" s="22"/>
      <c r="O17" s="27"/>
    </row>
    <row r="18" spans="1:15" ht="15">
      <c r="A18" s="45" t="s">
        <v>20</v>
      </c>
      <c r="B18" s="18" t="s">
        <v>38</v>
      </c>
      <c r="C18" s="42">
        <v>100</v>
      </c>
      <c r="D18" s="42">
        <v>100</v>
      </c>
      <c r="E18" s="42">
        <v>100</v>
      </c>
      <c r="F18" s="83">
        <f>$D$18*Таблица!D22</f>
        <v>51</v>
      </c>
      <c r="G18" s="83">
        <f>$D$18*Таблица!E22</f>
        <v>2.8000000000000003</v>
      </c>
      <c r="H18" s="83">
        <f>$D$18*Таблица!F22</f>
        <v>2.5</v>
      </c>
      <c r="I18" s="83">
        <f>$D$18*Таблица!G22</f>
        <v>4.2</v>
      </c>
      <c r="J18" s="83">
        <f>$D$18*Таблица!H22</f>
        <v>121</v>
      </c>
      <c r="K18" s="83">
        <f>$D$18*Таблица!I22</f>
        <v>0.1</v>
      </c>
      <c r="L18" s="83">
        <f>$D$18*Таблица!J22</f>
        <v>0.03</v>
      </c>
      <c r="M18" s="83">
        <f>$D$18*Таблица!K22</f>
        <v>0.13</v>
      </c>
      <c r="N18" s="83">
        <f>$D$18*Таблица!L22</f>
        <v>0.1</v>
      </c>
      <c r="O18" s="76" t="s">
        <v>161</v>
      </c>
    </row>
    <row r="19" spans="1:15" s="15" customFormat="1" ht="15" thickBot="1">
      <c r="A19" s="29" t="s">
        <v>37</v>
      </c>
      <c r="B19" s="21"/>
      <c r="C19" s="30"/>
      <c r="D19" s="30"/>
      <c r="E19" s="160">
        <f>E18</f>
        <v>100</v>
      </c>
      <c r="F19" s="86">
        <f aca="true" t="shared" si="1" ref="F19:N19">SUM(F18)</f>
        <v>51</v>
      </c>
      <c r="G19" s="31">
        <f t="shared" si="1"/>
        <v>2.8000000000000003</v>
      </c>
      <c r="H19" s="31">
        <f t="shared" si="1"/>
        <v>2.5</v>
      </c>
      <c r="I19" s="31">
        <f t="shared" si="1"/>
        <v>4.2</v>
      </c>
      <c r="J19" s="31">
        <f t="shared" si="1"/>
        <v>121</v>
      </c>
      <c r="K19" s="31">
        <f t="shared" si="1"/>
        <v>0.1</v>
      </c>
      <c r="L19" s="31">
        <f t="shared" si="1"/>
        <v>0.03</v>
      </c>
      <c r="M19" s="31">
        <f t="shared" si="1"/>
        <v>0.13</v>
      </c>
      <c r="N19" s="32">
        <f t="shared" si="1"/>
        <v>0.1</v>
      </c>
      <c r="O19" s="21"/>
    </row>
    <row r="20" spans="1:15" ht="15.75" customHeight="1" thickBot="1">
      <c r="A20" s="25" t="s">
        <v>21</v>
      </c>
      <c r="B20" s="22"/>
      <c r="C20" s="22" t="s">
        <v>218</v>
      </c>
      <c r="D20" s="22" t="s">
        <v>219</v>
      </c>
      <c r="E20" s="161">
        <f>E16+E19</f>
        <v>428</v>
      </c>
      <c r="F20" s="87"/>
      <c r="G20" s="22"/>
      <c r="H20" s="22"/>
      <c r="I20" s="26"/>
      <c r="J20" s="22"/>
      <c r="K20" s="22"/>
      <c r="L20" s="22"/>
      <c r="M20" s="22"/>
      <c r="N20" s="22"/>
      <c r="O20" s="27"/>
    </row>
    <row r="21" spans="1:15" ht="15" customHeight="1">
      <c r="A21" s="175" t="s">
        <v>193</v>
      </c>
      <c r="B21" s="45" t="s">
        <v>25</v>
      </c>
      <c r="C21" s="42">
        <v>52</v>
      </c>
      <c r="D21" s="42">
        <v>40</v>
      </c>
      <c r="E21" s="165">
        <v>40</v>
      </c>
      <c r="F21" s="84">
        <f>$D$21*Таблица!D30</f>
        <v>13.600000000000001</v>
      </c>
      <c r="G21" s="120">
        <f>$D$21*Таблица!E30</f>
        <v>0.52</v>
      </c>
      <c r="H21" s="120">
        <f>$D$21*Таблица!F30</f>
        <v>0.04</v>
      </c>
      <c r="I21" s="120">
        <f>$D$21*Таблица!G30</f>
        <v>3.3600000000000003</v>
      </c>
      <c r="J21" s="120">
        <f>$D$21*Таблица!H30</f>
        <v>20.4</v>
      </c>
      <c r="K21" s="120">
        <f>$D$21*Таблица!I30</f>
        <v>0.48</v>
      </c>
      <c r="L21" s="120">
        <f>$D$21*Таблица!J30</f>
        <v>0.023999999999999997</v>
      </c>
      <c r="M21" s="120">
        <f>$D$21*Таблица!K30</f>
        <v>0.028</v>
      </c>
      <c r="N21" s="120">
        <f>$D$21*Таблица!L30</f>
        <v>2</v>
      </c>
      <c r="O21" s="181">
        <v>407</v>
      </c>
    </row>
    <row r="22" spans="1:15" ht="30" customHeight="1">
      <c r="A22" s="176"/>
      <c r="B22" s="19" t="s">
        <v>23</v>
      </c>
      <c r="C22" s="118">
        <v>2</v>
      </c>
      <c r="D22" s="118">
        <v>2</v>
      </c>
      <c r="E22" s="172"/>
      <c r="F22" s="118">
        <f>$D$22*Таблица!D26</f>
        <v>17.98</v>
      </c>
      <c r="G22" s="118">
        <f>$D$22*Таблица!E26</f>
        <v>0</v>
      </c>
      <c r="H22" s="118">
        <f>$D$22*Таблица!F26</f>
        <v>1.998</v>
      </c>
      <c r="I22" s="118">
        <f>$D$22*Таблица!G26</f>
        <v>0</v>
      </c>
      <c r="J22" s="118">
        <f>$D$22*Таблица!H26</f>
        <v>0</v>
      </c>
      <c r="K22" s="118">
        <f>$D$22*Таблица!I26</f>
        <v>0</v>
      </c>
      <c r="L22" s="118">
        <f>$D$22*Таблица!J26</f>
        <v>0</v>
      </c>
      <c r="M22" s="118">
        <f>$D$22*Таблица!K26</f>
        <v>0</v>
      </c>
      <c r="N22" s="118">
        <f>$D$22*Таблица!L26</f>
        <v>0</v>
      </c>
      <c r="O22" s="182"/>
    </row>
    <row r="23" spans="1:15" ht="15">
      <c r="A23" s="163" t="s">
        <v>204</v>
      </c>
      <c r="B23" s="18" t="s">
        <v>26</v>
      </c>
      <c r="C23" s="42">
        <v>40</v>
      </c>
      <c r="D23" s="42">
        <v>40</v>
      </c>
      <c r="E23" s="168">
        <v>150</v>
      </c>
      <c r="F23" s="42">
        <f>$D$23*Таблица!D34</f>
        <v>32</v>
      </c>
      <c r="G23" s="42">
        <f>$D$23*Таблица!E34</f>
        <v>0.8</v>
      </c>
      <c r="H23" s="42">
        <f>$D$23*Таблица!F34</f>
        <v>0.16</v>
      </c>
      <c r="I23" s="42">
        <f>$D$23*Таблица!G34</f>
        <v>6.92</v>
      </c>
      <c r="J23" s="42">
        <f>$D$23*Таблица!H34</f>
        <v>4</v>
      </c>
      <c r="K23" s="42">
        <f>$D$23*Таблица!I34</f>
        <v>0.36</v>
      </c>
      <c r="L23" s="42">
        <f>$D$23*Таблица!J34</f>
        <v>0.047999999999999994</v>
      </c>
      <c r="M23" s="42">
        <f>$D$23*Таблица!K34</f>
        <v>0.02</v>
      </c>
      <c r="N23" s="28">
        <f>$D$23*Таблица!L34</f>
        <v>8</v>
      </c>
      <c r="O23" s="173">
        <v>52</v>
      </c>
    </row>
    <row r="24" spans="1:15" ht="15">
      <c r="A24" s="163"/>
      <c r="B24" s="18" t="s">
        <v>42</v>
      </c>
      <c r="C24" s="42">
        <v>30</v>
      </c>
      <c r="D24" s="42">
        <v>30</v>
      </c>
      <c r="E24" s="168"/>
      <c r="F24" s="42">
        <f>$D$24*Таблица!D27</f>
        <v>8.100000000000001</v>
      </c>
      <c r="G24" s="119">
        <f>$D$24*Таблица!E27</f>
        <v>0.5399999999999999</v>
      </c>
      <c r="H24" s="119">
        <f>$D$24*Таблица!F27</f>
        <v>0.03</v>
      </c>
      <c r="I24" s="119">
        <f>$D$24*Таблица!G27</f>
        <v>1.41</v>
      </c>
      <c r="J24" s="119">
        <f>$D$24*Таблица!H27</f>
        <v>14.399999999999999</v>
      </c>
      <c r="K24" s="119">
        <f>$D$24*Таблица!I27</f>
        <v>0.3</v>
      </c>
      <c r="L24" s="119">
        <f>$D$24*Таблица!J27</f>
        <v>0.018</v>
      </c>
      <c r="M24" s="119">
        <f>$D$24*Таблица!K27</f>
        <v>0.015</v>
      </c>
      <c r="N24" s="119">
        <f>$D$24*Таблица!L27</f>
        <v>15</v>
      </c>
      <c r="O24" s="174"/>
    </row>
    <row r="25" spans="1:15" ht="15">
      <c r="A25" s="163"/>
      <c r="B25" s="18" t="s">
        <v>24</v>
      </c>
      <c r="C25" s="42">
        <v>10</v>
      </c>
      <c r="D25" s="42">
        <v>10</v>
      </c>
      <c r="E25" s="168"/>
      <c r="F25" s="42">
        <f>$D$25*Таблица!D29</f>
        <v>4.1</v>
      </c>
      <c r="G25" s="42">
        <f>$D$25*Таблица!E29</f>
        <v>0.14</v>
      </c>
      <c r="H25" s="42">
        <f>$D$25*Таблица!F29</f>
        <v>0</v>
      </c>
      <c r="I25" s="42">
        <f>$D$25*Таблица!G29</f>
        <v>0.9099999999999999</v>
      </c>
      <c r="J25" s="42">
        <f>$D$25*Таблица!H29</f>
        <v>3.1</v>
      </c>
      <c r="K25" s="42">
        <f>$D$25*Таблица!I29</f>
        <v>0.08</v>
      </c>
      <c r="L25" s="42">
        <f>$D$25*Таблица!J29</f>
        <v>0.005</v>
      </c>
      <c r="M25" s="42">
        <f>$D$25*Таблица!K29</f>
        <v>0.002</v>
      </c>
      <c r="N25" s="28">
        <f>$D$25*Таблица!L29</f>
        <v>1</v>
      </c>
      <c r="O25" s="174"/>
    </row>
    <row r="26" spans="1:15" ht="15">
      <c r="A26" s="163"/>
      <c r="B26" s="18" t="s">
        <v>25</v>
      </c>
      <c r="C26" s="42">
        <v>10</v>
      </c>
      <c r="D26" s="42">
        <v>10</v>
      </c>
      <c r="E26" s="168"/>
      <c r="F26" s="42">
        <f>$D$26*Таблица!D30</f>
        <v>3.4000000000000004</v>
      </c>
      <c r="G26" s="42">
        <f>$D$26*Таблица!E30</f>
        <v>0.13</v>
      </c>
      <c r="H26" s="42">
        <f>$D$26*Таблица!F30</f>
        <v>0.01</v>
      </c>
      <c r="I26" s="42">
        <f>$D$26*Таблица!G30</f>
        <v>0.8400000000000001</v>
      </c>
      <c r="J26" s="42">
        <f>$D$26*Таблица!H30</f>
        <v>5.1</v>
      </c>
      <c r="K26" s="42">
        <f>$D$26*Таблица!I30</f>
        <v>0.12</v>
      </c>
      <c r="L26" s="42">
        <f>$D$26*Таблица!J30</f>
        <v>0.005999999999999999</v>
      </c>
      <c r="M26" s="42">
        <f>$D$26*Таблица!K30</f>
        <v>0.007</v>
      </c>
      <c r="N26" s="28">
        <f>$D$26*Таблица!L30</f>
        <v>0.5</v>
      </c>
      <c r="O26" s="174"/>
    </row>
    <row r="27" spans="1:15" ht="15">
      <c r="A27" s="163"/>
      <c r="B27" s="18" t="s">
        <v>47</v>
      </c>
      <c r="C27" s="119">
        <v>30</v>
      </c>
      <c r="D27" s="119">
        <v>30</v>
      </c>
      <c r="E27" s="168"/>
      <c r="F27" s="119">
        <f>$D$27*Таблица!D32</f>
        <v>12.6</v>
      </c>
      <c r="G27" s="119">
        <f>$D$27*Таблица!E32</f>
        <v>0.44999999999999996</v>
      </c>
      <c r="H27" s="119">
        <f>$D$27*Таблица!F32</f>
        <v>0.03</v>
      </c>
      <c r="I27" s="119">
        <f>$D$27*Таблица!G32</f>
        <v>3</v>
      </c>
      <c r="J27" s="119">
        <f>$D$27*Таблица!H32</f>
        <v>11.1</v>
      </c>
      <c r="K27" s="119">
        <f>$D$27*Таблица!I32</f>
        <v>0.42</v>
      </c>
      <c r="L27" s="119">
        <f>$D$27*Таблица!J32</f>
        <v>0.006</v>
      </c>
      <c r="M27" s="119">
        <f>$D$27*Таблица!K32</f>
        <v>0.012</v>
      </c>
      <c r="N27" s="119">
        <f>$D$27*Таблица!L32</f>
        <v>3</v>
      </c>
      <c r="O27" s="174"/>
    </row>
    <row r="28" spans="1:15" ht="15">
      <c r="A28" s="163"/>
      <c r="B28" s="18" t="s">
        <v>36</v>
      </c>
      <c r="C28" s="42">
        <v>25</v>
      </c>
      <c r="D28" s="42">
        <v>25</v>
      </c>
      <c r="E28" s="168"/>
      <c r="F28" s="42">
        <f>$D$28*Таблица!D39</f>
        <v>54.50000000000001</v>
      </c>
      <c r="G28" s="42">
        <f>$D$28*Таблица!E39</f>
        <v>4.65</v>
      </c>
      <c r="H28" s="42">
        <f>$D$28*Таблица!F39</f>
        <v>4</v>
      </c>
      <c r="I28" s="42">
        <f>$D$28*Таблица!G39</f>
        <v>0</v>
      </c>
      <c r="J28" s="42">
        <f>$D$28*Таблица!H39</f>
        <v>2.25</v>
      </c>
      <c r="K28" s="42">
        <f>$D$28*Таблица!I39</f>
        <v>0.65</v>
      </c>
      <c r="L28" s="42">
        <f>$D$28*Таблица!J39</f>
        <v>0.15</v>
      </c>
      <c r="M28" s="42">
        <f>$D$28*Таблица!K39</f>
        <v>0.375</v>
      </c>
      <c r="N28" s="42">
        <f>$D$28*Таблица!L39</f>
        <v>0</v>
      </c>
      <c r="O28" s="174"/>
    </row>
    <row r="29" spans="1:15" ht="15">
      <c r="A29" s="163"/>
      <c r="B29" s="18" t="s">
        <v>141</v>
      </c>
      <c r="C29" s="119">
        <v>5</v>
      </c>
      <c r="D29" s="119">
        <v>5</v>
      </c>
      <c r="E29" s="168"/>
      <c r="F29" s="119">
        <f>$D$29*Таблица!D20</f>
        <v>10.3</v>
      </c>
      <c r="G29" s="119">
        <f>$D$29*Таблица!E20</f>
        <v>0.14</v>
      </c>
      <c r="H29" s="119">
        <f>$D$29*Таблица!F20</f>
        <v>1</v>
      </c>
      <c r="I29" s="119">
        <f>$D$29*Таблица!G20</f>
        <v>0.16</v>
      </c>
      <c r="J29" s="119">
        <f>$D$29*Таблица!H20</f>
        <v>9</v>
      </c>
      <c r="K29" s="119">
        <f>$D$29*Таблица!I20</f>
        <v>0.01</v>
      </c>
      <c r="L29" s="119">
        <f>$D$29*Таблица!J20</f>
        <v>0.0029999999999999996</v>
      </c>
      <c r="M29" s="119">
        <f>$D$29*Таблица!K20</f>
        <v>0.01</v>
      </c>
      <c r="N29" s="119">
        <f>$D$29*Таблица!L20</f>
        <v>0.05</v>
      </c>
      <c r="O29" s="174"/>
    </row>
    <row r="30" spans="1:15" ht="15">
      <c r="A30" s="163"/>
      <c r="B30" s="18" t="s">
        <v>16</v>
      </c>
      <c r="C30" s="42">
        <v>3</v>
      </c>
      <c r="D30" s="42">
        <v>3</v>
      </c>
      <c r="E30" s="168"/>
      <c r="F30" s="42">
        <f>$D$30*Таблица!D24</f>
        <v>22.02</v>
      </c>
      <c r="G30" s="42">
        <f>$D$30*Таблица!E24</f>
        <v>0.012</v>
      </c>
      <c r="H30" s="42">
        <f>$D$30*Таблица!F24</f>
        <v>2.355</v>
      </c>
      <c r="I30" s="42">
        <f>$D$30*Таблица!G24</f>
        <v>0.015</v>
      </c>
      <c r="J30" s="42">
        <f>$D$30*Таблица!H24</f>
        <v>0.72</v>
      </c>
      <c r="K30" s="42">
        <f>$D$30*Таблица!I24</f>
        <v>0.06</v>
      </c>
      <c r="L30" s="42">
        <f>$D$30*Таблица!J24</f>
        <v>0.003</v>
      </c>
      <c r="M30" s="42">
        <f>$D$30*Таблица!K24</f>
        <v>0.003</v>
      </c>
      <c r="N30" s="28">
        <f>$D$30*Таблица!L24</f>
        <v>0</v>
      </c>
      <c r="O30" s="174"/>
    </row>
    <row r="31" spans="1:15" ht="15">
      <c r="A31" s="163"/>
      <c r="B31" s="18" t="s">
        <v>23</v>
      </c>
      <c r="C31" s="42">
        <v>1</v>
      </c>
      <c r="D31" s="42">
        <v>1</v>
      </c>
      <c r="E31" s="168"/>
      <c r="F31" s="42">
        <f>$D$31*Таблица!D26</f>
        <v>8.99</v>
      </c>
      <c r="G31" s="42">
        <f>$D$31*Таблица!E26</f>
        <v>0</v>
      </c>
      <c r="H31" s="42">
        <f>$D$31*Таблица!F26</f>
        <v>0.999</v>
      </c>
      <c r="I31" s="42">
        <f>$D$31*Таблица!G26</f>
        <v>0</v>
      </c>
      <c r="J31" s="42">
        <f>$D$31*Таблица!H26</f>
        <v>0</v>
      </c>
      <c r="K31" s="42">
        <f>$D$31*Таблица!I26</f>
        <v>0</v>
      </c>
      <c r="L31" s="42">
        <f>$D$31*Таблица!J26</f>
        <v>0</v>
      </c>
      <c r="M31" s="42">
        <f>$D$31*Таблица!K26</f>
        <v>0</v>
      </c>
      <c r="N31" s="28">
        <f>$D$31*Таблица!L26</f>
        <v>0</v>
      </c>
      <c r="O31" s="189"/>
    </row>
    <row r="32" spans="1:15" ht="15" customHeight="1">
      <c r="A32" s="175" t="s">
        <v>170</v>
      </c>
      <c r="B32" s="58" t="s">
        <v>15</v>
      </c>
      <c r="C32" s="42">
        <v>4</v>
      </c>
      <c r="D32" s="42">
        <v>4</v>
      </c>
      <c r="E32" s="164">
        <v>50</v>
      </c>
      <c r="F32" s="42">
        <f>$D$32*Таблица!D8</f>
        <v>13.2</v>
      </c>
      <c r="G32" s="96">
        <f>$D$32*Таблица!E8</f>
        <v>0.28</v>
      </c>
      <c r="H32" s="96">
        <f>$D$32*Таблица!F8</f>
        <v>0.04</v>
      </c>
      <c r="I32" s="96">
        <f>$D$32*Таблица!G8</f>
        <v>2.856</v>
      </c>
      <c r="J32" s="96">
        <f>$D$32*Таблица!H8</f>
        <v>0.96</v>
      </c>
      <c r="K32" s="96">
        <f>$D$32*Таблица!I8</f>
        <v>0.072</v>
      </c>
      <c r="L32" s="96">
        <f>$D$32*Таблица!J8</f>
        <v>0.0032</v>
      </c>
      <c r="M32" s="96">
        <f>$D$32*Таблица!K8</f>
        <v>0.0016</v>
      </c>
      <c r="N32" s="96">
        <f>$D$32*Таблица!L8</f>
        <v>0</v>
      </c>
      <c r="O32" s="169">
        <v>102</v>
      </c>
    </row>
    <row r="33" spans="1:15" ht="15">
      <c r="A33" s="177"/>
      <c r="B33" s="18" t="s">
        <v>36</v>
      </c>
      <c r="C33" s="42">
        <v>54</v>
      </c>
      <c r="D33" s="42">
        <v>54</v>
      </c>
      <c r="E33" s="165"/>
      <c r="F33" s="42">
        <f>$D$33*Таблица!D39</f>
        <v>117.72000000000001</v>
      </c>
      <c r="G33" s="42">
        <f>$D$33*Таблица!E39</f>
        <v>10.044</v>
      </c>
      <c r="H33" s="42">
        <f>$D$33*Таблица!F39</f>
        <v>8.64</v>
      </c>
      <c r="I33" s="42">
        <f>$D$33*Таблица!G39</f>
        <v>0</v>
      </c>
      <c r="J33" s="42">
        <f>$D$33*Таблица!H39</f>
        <v>4.859999999999999</v>
      </c>
      <c r="K33" s="42">
        <f>$D$33*Таблица!I39</f>
        <v>1.404</v>
      </c>
      <c r="L33" s="42">
        <f>$D$33*Таблица!J39</f>
        <v>0.324</v>
      </c>
      <c r="M33" s="42">
        <f>$D$33*Таблица!K39</f>
        <v>0.8099999999999999</v>
      </c>
      <c r="N33" s="42">
        <f>$D$33*Таблица!L39</f>
        <v>0</v>
      </c>
      <c r="O33" s="170"/>
    </row>
    <row r="34" spans="1:15" ht="15">
      <c r="A34" s="177"/>
      <c r="B34" s="18" t="s">
        <v>24</v>
      </c>
      <c r="C34" s="42">
        <v>5</v>
      </c>
      <c r="D34" s="42">
        <v>5</v>
      </c>
      <c r="E34" s="165"/>
      <c r="F34" s="42">
        <f>$D$34*Таблица!D29</f>
        <v>2.05</v>
      </c>
      <c r="G34" s="42">
        <f>$D$34*Таблица!E29</f>
        <v>0.07</v>
      </c>
      <c r="H34" s="42">
        <f>$D$34*Таблица!F29</f>
        <v>0</v>
      </c>
      <c r="I34" s="42">
        <f>$D$34*Таблица!G29</f>
        <v>0.45499999999999996</v>
      </c>
      <c r="J34" s="42">
        <f>$D$34*Таблица!H29</f>
        <v>1.55</v>
      </c>
      <c r="K34" s="42">
        <f>$D$34*Таблица!I29</f>
        <v>0.04</v>
      </c>
      <c r="L34" s="42">
        <f>$D$34*Таблица!J29</f>
        <v>0.0025</v>
      </c>
      <c r="M34" s="42">
        <f>$D$34*Таблица!K29</f>
        <v>0.001</v>
      </c>
      <c r="N34" s="28">
        <f>$D$34*Таблица!L29</f>
        <v>0.5</v>
      </c>
      <c r="O34" s="170"/>
    </row>
    <row r="35" spans="1:15" ht="15">
      <c r="A35" s="177"/>
      <c r="B35" s="18" t="s">
        <v>45</v>
      </c>
      <c r="C35" s="96">
        <v>2</v>
      </c>
      <c r="D35" s="96">
        <v>2</v>
      </c>
      <c r="E35" s="165"/>
      <c r="F35" s="96">
        <f>$D$35*Таблица!D47</f>
        <v>3.14</v>
      </c>
      <c r="G35" s="96">
        <f>$D$35*Таблица!E47</f>
        <v>0.254</v>
      </c>
      <c r="H35" s="96">
        <f>$D$35*Таблица!F47</f>
        <v>0.23</v>
      </c>
      <c r="I35" s="96">
        <f>$D$35*Таблица!G47</f>
        <v>0.014</v>
      </c>
      <c r="J35" s="96">
        <f>$D$35*Таблица!H47</f>
        <v>1.1</v>
      </c>
      <c r="K35" s="96">
        <f>$D$35*Таблица!I47</f>
        <v>0.054</v>
      </c>
      <c r="L35" s="96">
        <f>$D$35*Таблица!J47</f>
        <v>0.0014</v>
      </c>
      <c r="M35" s="96">
        <f>$D$35*Таблица!K47</f>
        <v>0.0088</v>
      </c>
      <c r="N35" s="96">
        <f>$D$35*Таблица!L47</f>
        <v>0</v>
      </c>
      <c r="O35" s="170"/>
    </row>
    <row r="36" spans="1:15" ht="15">
      <c r="A36" s="176"/>
      <c r="B36" s="18" t="s">
        <v>23</v>
      </c>
      <c r="C36" s="96">
        <v>1</v>
      </c>
      <c r="D36" s="96">
        <v>1</v>
      </c>
      <c r="E36" s="172"/>
      <c r="F36" s="96">
        <f>$D$36*Таблица!D26</f>
        <v>8.99</v>
      </c>
      <c r="G36" s="96">
        <f>$D$36*Таблица!E26</f>
        <v>0</v>
      </c>
      <c r="H36" s="96">
        <f>$D$36*Таблица!F26</f>
        <v>0.999</v>
      </c>
      <c r="I36" s="96">
        <f>$D$36*Таблица!G26</f>
        <v>0</v>
      </c>
      <c r="J36" s="96">
        <f>$D$36*Таблица!H26</f>
        <v>0</v>
      </c>
      <c r="K36" s="96">
        <f>$D$36*Таблица!I26</f>
        <v>0</v>
      </c>
      <c r="L36" s="96">
        <f>$D$36*Таблица!J26</f>
        <v>0</v>
      </c>
      <c r="M36" s="96">
        <f>$D$36*Таблица!K26</f>
        <v>0</v>
      </c>
      <c r="N36" s="96">
        <f>$D$36*Таблица!L26</f>
        <v>0</v>
      </c>
      <c r="O36" s="170"/>
    </row>
    <row r="37" spans="1:15" ht="15">
      <c r="A37" s="164" t="s">
        <v>152</v>
      </c>
      <c r="B37" s="18" t="s">
        <v>25</v>
      </c>
      <c r="C37" s="42">
        <v>10</v>
      </c>
      <c r="D37" s="42">
        <v>10</v>
      </c>
      <c r="E37" s="164">
        <v>20</v>
      </c>
      <c r="F37" s="42">
        <f>$D$37*Таблица!D30</f>
        <v>3.4000000000000004</v>
      </c>
      <c r="G37" s="42">
        <f>$D$37*Таблица!E30</f>
        <v>0.13</v>
      </c>
      <c r="H37" s="42">
        <f>$D$37*Таблица!F30</f>
        <v>0.01</v>
      </c>
      <c r="I37" s="42">
        <f>$D$37*Таблица!G30</f>
        <v>0.8400000000000001</v>
      </c>
      <c r="J37" s="42">
        <f>$D$37*Таблица!H30</f>
        <v>5.1</v>
      </c>
      <c r="K37" s="42">
        <f>$D$37*Таблица!I30</f>
        <v>0.12</v>
      </c>
      <c r="L37" s="42">
        <f>$D$37*Таблица!J30</f>
        <v>0.005999999999999999</v>
      </c>
      <c r="M37" s="42">
        <f>$D$37*Таблица!K30</f>
        <v>0.007</v>
      </c>
      <c r="N37" s="28">
        <f>$D$37*Таблица!L30</f>
        <v>0.5</v>
      </c>
      <c r="O37" s="169">
        <v>216</v>
      </c>
    </row>
    <row r="38" spans="1:15" ht="30">
      <c r="A38" s="165"/>
      <c r="B38" s="18" t="s">
        <v>142</v>
      </c>
      <c r="C38" s="42">
        <v>2</v>
      </c>
      <c r="D38" s="42">
        <v>2</v>
      </c>
      <c r="E38" s="165"/>
      <c r="F38" s="42">
        <f>$D$38*Таблица!D51</f>
        <v>1.98</v>
      </c>
      <c r="G38" s="42">
        <f>$D$38*Таблица!E51</f>
        <v>0.096</v>
      </c>
      <c r="H38" s="42">
        <f>$D$38*Таблица!F51</f>
        <v>0</v>
      </c>
      <c r="I38" s="42">
        <f>$D$38*Таблица!G51</f>
        <v>0.38</v>
      </c>
      <c r="J38" s="42">
        <f>$D$38*Таблица!H51</f>
        <v>0.4</v>
      </c>
      <c r="K38" s="42">
        <f>$D$38*Таблица!I51</f>
        <v>0.04</v>
      </c>
      <c r="L38" s="42">
        <f>$D$38*Таблица!J51</f>
        <v>0.003</v>
      </c>
      <c r="M38" s="42">
        <f>$D$38*Таблица!K51</f>
        <v>0.34</v>
      </c>
      <c r="N38" s="28">
        <f>$D$38*Таблица!L51</f>
        <v>0.52</v>
      </c>
      <c r="O38" s="170"/>
    </row>
    <row r="39" spans="1:15" ht="15">
      <c r="A39" s="165"/>
      <c r="B39" s="18" t="s">
        <v>24</v>
      </c>
      <c r="C39" s="96">
        <v>10</v>
      </c>
      <c r="D39" s="96">
        <v>10</v>
      </c>
      <c r="E39" s="165"/>
      <c r="F39" s="96">
        <f>$D$39*Таблица!D29</f>
        <v>4.1</v>
      </c>
      <c r="G39" s="96">
        <f>$D$39*Таблица!E29</f>
        <v>0.14</v>
      </c>
      <c r="H39" s="96">
        <f>$D$39*Таблица!F29</f>
        <v>0</v>
      </c>
      <c r="I39" s="96">
        <f>$D$39*Таблица!G29</f>
        <v>0.9099999999999999</v>
      </c>
      <c r="J39" s="96">
        <f>$D$39*Таблица!H29</f>
        <v>3.1</v>
      </c>
      <c r="K39" s="96">
        <f>$D$39*Таблица!I29</f>
        <v>0.08</v>
      </c>
      <c r="L39" s="96">
        <f>$D$39*Таблица!J29</f>
        <v>0.005</v>
      </c>
      <c r="M39" s="96">
        <f>$D$39*Таблица!K29</f>
        <v>0.002</v>
      </c>
      <c r="N39" s="96">
        <f>$D$39*Таблица!L29</f>
        <v>1</v>
      </c>
      <c r="O39" s="170"/>
    </row>
    <row r="40" spans="1:15" ht="15">
      <c r="A40" s="165"/>
      <c r="B40" s="18" t="s">
        <v>16</v>
      </c>
      <c r="C40" s="42">
        <v>2</v>
      </c>
      <c r="D40" s="42">
        <v>2</v>
      </c>
      <c r="E40" s="165"/>
      <c r="F40" s="42">
        <f>$D$40*Таблица!D24</f>
        <v>14.68</v>
      </c>
      <c r="G40" s="42">
        <f>$D$40*Таблица!E24</f>
        <v>0.008</v>
      </c>
      <c r="H40" s="42">
        <f>$D$40*Таблица!F24</f>
        <v>1.57</v>
      </c>
      <c r="I40" s="42">
        <f>$D$40*Таблица!G24</f>
        <v>0.01</v>
      </c>
      <c r="J40" s="42">
        <f>$D$40*Таблица!H24</f>
        <v>0.48</v>
      </c>
      <c r="K40" s="42">
        <f>$D$40*Таблица!I24</f>
        <v>0.04</v>
      </c>
      <c r="L40" s="42">
        <f>$D$40*Таблица!J24</f>
        <v>0.002</v>
      </c>
      <c r="M40" s="42">
        <f>$D$40*Таблица!K24</f>
        <v>0.002</v>
      </c>
      <c r="N40" s="28">
        <f>$D$40*Таблица!L24</f>
        <v>0</v>
      </c>
      <c r="O40" s="170"/>
    </row>
    <row r="41" spans="1:15" ht="15">
      <c r="A41" s="172"/>
      <c r="B41" s="18" t="s">
        <v>23</v>
      </c>
      <c r="C41" s="42">
        <v>2</v>
      </c>
      <c r="D41" s="42">
        <v>2</v>
      </c>
      <c r="E41" s="172"/>
      <c r="F41" s="42">
        <f>$D$41*Таблица!D26</f>
        <v>17.98</v>
      </c>
      <c r="G41" s="42">
        <f>$D$41*Таблица!E26</f>
        <v>0</v>
      </c>
      <c r="H41" s="42">
        <f>$D$41*Таблица!F26</f>
        <v>1.998</v>
      </c>
      <c r="I41" s="42">
        <f>$D$41*Таблица!G26</f>
        <v>0</v>
      </c>
      <c r="J41" s="42">
        <f>$D$41*Таблица!H26</f>
        <v>0</v>
      </c>
      <c r="K41" s="42">
        <f>$D$41*Таблица!I26</f>
        <v>0</v>
      </c>
      <c r="L41" s="42">
        <f>$D$41*Таблица!J26</f>
        <v>0</v>
      </c>
      <c r="M41" s="42">
        <f>$D$41*Таблица!K26</f>
        <v>0</v>
      </c>
      <c r="N41" s="28">
        <f>$D$41*Таблица!L26</f>
        <v>0</v>
      </c>
      <c r="O41" s="171"/>
    </row>
    <row r="42" spans="1:15" ht="15">
      <c r="A42" s="175" t="s">
        <v>179</v>
      </c>
      <c r="B42" s="18" t="s">
        <v>26</v>
      </c>
      <c r="C42" s="96">
        <v>80</v>
      </c>
      <c r="D42" s="96">
        <v>80</v>
      </c>
      <c r="E42" s="164">
        <v>80</v>
      </c>
      <c r="F42" s="96">
        <f>$D$42*Таблица!D34</f>
        <v>64</v>
      </c>
      <c r="G42" s="96">
        <f>$D$42*Таблица!E34</f>
        <v>1.6</v>
      </c>
      <c r="H42" s="96">
        <f>$D$42*Таблица!F34</f>
        <v>0.32</v>
      </c>
      <c r="I42" s="96">
        <f>$D$42*Таблица!G34</f>
        <v>13.84</v>
      </c>
      <c r="J42" s="96">
        <f>$D$42*Таблица!H34</f>
        <v>8</v>
      </c>
      <c r="K42" s="96">
        <f>$D$42*Таблица!I34</f>
        <v>0.72</v>
      </c>
      <c r="L42" s="96">
        <f>$D$42*Таблица!J34</f>
        <v>0.09599999999999999</v>
      </c>
      <c r="M42" s="96">
        <f>$D$42*Таблица!K34</f>
        <v>0.04</v>
      </c>
      <c r="N42" s="96">
        <f>$D$42*Таблица!L34</f>
        <v>16</v>
      </c>
      <c r="O42" s="169">
        <v>131</v>
      </c>
    </row>
    <row r="43" spans="1:15" ht="15">
      <c r="A43" s="176"/>
      <c r="B43" s="18" t="s">
        <v>16</v>
      </c>
      <c r="C43" s="96">
        <v>2</v>
      </c>
      <c r="D43" s="96">
        <v>2</v>
      </c>
      <c r="E43" s="172"/>
      <c r="F43" s="96">
        <f>$D$43*Таблица!D24</f>
        <v>14.68</v>
      </c>
      <c r="G43" s="96">
        <f>$D$43*Таблица!E24</f>
        <v>0.008</v>
      </c>
      <c r="H43" s="96">
        <f>$D$43*Таблица!F24</f>
        <v>1.57</v>
      </c>
      <c r="I43" s="96">
        <f>$D$43*Таблица!G24</f>
        <v>0.01</v>
      </c>
      <c r="J43" s="96">
        <f>$D$43*Таблица!H24</f>
        <v>0.48</v>
      </c>
      <c r="K43" s="96">
        <f>$D$43*Таблица!I24</f>
        <v>0.04</v>
      </c>
      <c r="L43" s="96">
        <f>$D$43*Таблица!J24</f>
        <v>0.002</v>
      </c>
      <c r="M43" s="96">
        <f>$D$43*Таблица!K24</f>
        <v>0.002</v>
      </c>
      <c r="N43" s="96">
        <f>$D$43*Таблица!L24</f>
        <v>0</v>
      </c>
      <c r="O43" s="171"/>
    </row>
    <row r="44" spans="1:15" ht="30">
      <c r="A44" s="163" t="s">
        <v>28</v>
      </c>
      <c r="B44" s="18" t="s">
        <v>29</v>
      </c>
      <c r="C44" s="42">
        <v>28</v>
      </c>
      <c r="D44" s="42">
        <v>28</v>
      </c>
      <c r="E44" s="42">
        <v>28</v>
      </c>
      <c r="F44" s="42">
        <f>$D$44*Таблица!D2</f>
        <v>73.36</v>
      </c>
      <c r="G44" s="42">
        <f>$D$44*Таблица!E2</f>
        <v>2.156</v>
      </c>
      <c r="H44" s="42">
        <f>$D$44*Таблица!F2</f>
        <v>0.84</v>
      </c>
      <c r="I44" s="42">
        <f>$D$44*Таблица!G2</f>
        <v>13.943999999999999</v>
      </c>
      <c r="J44" s="42">
        <f>$D$44*Таблица!H2</f>
        <v>5.6000000000000005</v>
      </c>
      <c r="K44" s="42">
        <f>$D$44*Таблица!I2</f>
        <v>0.252</v>
      </c>
      <c r="L44" s="42">
        <f>$D$44*Таблица!J2</f>
        <v>0.0308</v>
      </c>
      <c r="M44" s="42">
        <f>$D$44*Таблица!K2</f>
        <v>0.0224</v>
      </c>
      <c r="N44" s="28">
        <f>$D$44*Таблица!L2</f>
        <v>0</v>
      </c>
      <c r="O44" s="18"/>
    </row>
    <row r="45" spans="1:15" ht="30">
      <c r="A45" s="163"/>
      <c r="B45" s="18" t="s">
        <v>30</v>
      </c>
      <c r="C45" s="42">
        <v>32</v>
      </c>
      <c r="D45" s="42">
        <v>32</v>
      </c>
      <c r="E45" s="42">
        <v>32</v>
      </c>
      <c r="F45" s="42">
        <f>$D$45*Таблица!D3</f>
        <v>57.92</v>
      </c>
      <c r="G45" s="42">
        <f>$D$45*Таблица!E3</f>
        <v>2.112</v>
      </c>
      <c r="H45" s="42">
        <f>$D$45*Таблица!F3</f>
        <v>0.384</v>
      </c>
      <c r="I45" s="42">
        <f>$D$45*Таблица!G3</f>
        <v>10.944</v>
      </c>
      <c r="J45" s="42">
        <f>$D$45*Таблица!H3</f>
        <v>0.672</v>
      </c>
      <c r="K45" s="42">
        <f>$D$45*Таблица!I3</f>
        <v>0.64</v>
      </c>
      <c r="L45" s="42">
        <f>$D$45*Таблица!J3</f>
        <v>0.0256</v>
      </c>
      <c r="M45" s="42">
        <f>$D$45*Таблица!K3</f>
        <v>0.016</v>
      </c>
      <c r="N45" s="28">
        <f>$D$45*Таблица!L3</f>
        <v>0</v>
      </c>
      <c r="O45" s="18"/>
    </row>
    <row r="46" spans="1:15" ht="15.75" customHeight="1">
      <c r="A46" s="175" t="s">
        <v>151</v>
      </c>
      <c r="B46" s="37" t="s">
        <v>132</v>
      </c>
      <c r="C46" s="42">
        <v>18</v>
      </c>
      <c r="D46" s="42">
        <v>18</v>
      </c>
      <c r="E46" s="164">
        <v>150</v>
      </c>
      <c r="F46" s="83">
        <f>$D$46*Таблица!D58</f>
        <v>42.839999999999996</v>
      </c>
      <c r="G46" s="83">
        <f>$D$46*Таблица!E58</f>
        <v>0.558</v>
      </c>
      <c r="H46" s="83">
        <f>$D$46*Таблица!F58</f>
        <v>0</v>
      </c>
      <c r="I46" s="83">
        <f>$D$46*Таблица!G58</f>
        <v>12.419999999999998</v>
      </c>
      <c r="J46" s="83">
        <f>$D$46*Таблица!H58</f>
        <v>14.4</v>
      </c>
      <c r="K46" s="83">
        <f>$D$46*Таблица!I58</f>
        <v>1.08</v>
      </c>
      <c r="L46" s="83">
        <f>$D$46*Таблица!J58</f>
        <v>0</v>
      </c>
      <c r="M46" s="83">
        <f>$D$46*Таблица!K58</f>
        <v>0</v>
      </c>
      <c r="N46" s="83">
        <f>$D$46*Таблица!L58</f>
        <v>0.010799999999999999</v>
      </c>
      <c r="O46" s="169">
        <v>268</v>
      </c>
    </row>
    <row r="47" spans="1:15" ht="15.75" customHeight="1">
      <c r="A47" s="176"/>
      <c r="B47" s="37" t="s">
        <v>17</v>
      </c>
      <c r="C47" s="63">
        <v>8</v>
      </c>
      <c r="D47" s="63">
        <v>8</v>
      </c>
      <c r="E47" s="172"/>
      <c r="F47" s="83">
        <f>$D$47*Таблица!D15</f>
        <v>30.32</v>
      </c>
      <c r="G47" s="83">
        <f>$D$47*Таблица!E15</f>
        <v>0</v>
      </c>
      <c r="H47" s="83">
        <f>$D$47*Таблица!F15</f>
        <v>0</v>
      </c>
      <c r="I47" s="83">
        <f>$D$47*Таблица!G15</f>
        <v>7.984</v>
      </c>
      <c r="J47" s="83">
        <f>$D$47*Таблица!H15</f>
        <v>0.16</v>
      </c>
      <c r="K47" s="83">
        <f>$D$47*Таблица!I15</f>
        <v>0.24</v>
      </c>
      <c r="L47" s="83">
        <f>$D$47*Таблица!J15</f>
        <v>0</v>
      </c>
      <c r="M47" s="83">
        <f>$D$47*Таблица!K15</f>
        <v>0</v>
      </c>
      <c r="N47" s="83">
        <f>$D$47*Таблица!L15</f>
        <v>0</v>
      </c>
      <c r="O47" s="171"/>
    </row>
    <row r="48" spans="1:15" s="15" customFormat="1" ht="14.25">
      <c r="A48" s="29" t="s">
        <v>37</v>
      </c>
      <c r="B48" s="21"/>
      <c r="C48" s="30"/>
      <c r="D48" s="30"/>
      <c r="E48" s="23">
        <f aca="true" t="shared" si="2" ref="E48:N48">SUM(E21:E46)</f>
        <v>550</v>
      </c>
      <c r="F48" s="31">
        <f t="shared" si="2"/>
        <v>627.6300000000001</v>
      </c>
      <c r="G48" s="31">
        <f t="shared" si="2"/>
        <v>24.838</v>
      </c>
      <c r="H48" s="31">
        <f t="shared" si="2"/>
        <v>27.223000000000003</v>
      </c>
      <c r="I48" s="31">
        <f t="shared" si="2"/>
        <v>73.238</v>
      </c>
      <c r="J48" s="31">
        <f t="shared" si="2"/>
        <v>116.77199999999998</v>
      </c>
      <c r="K48" s="31">
        <f t="shared" si="2"/>
        <v>7.061999999999999</v>
      </c>
      <c r="L48" s="31">
        <f t="shared" si="2"/>
        <v>0.7645</v>
      </c>
      <c r="M48" s="31">
        <f t="shared" si="2"/>
        <v>1.7247999999999997</v>
      </c>
      <c r="N48" s="31">
        <f t="shared" si="2"/>
        <v>48.0808</v>
      </c>
      <c r="O48" s="21"/>
    </row>
    <row r="49" spans="1:15" ht="15">
      <c r="A49" s="25" t="s">
        <v>32</v>
      </c>
      <c r="B49" s="22"/>
      <c r="C49" s="22"/>
      <c r="D49" s="22"/>
      <c r="E49" s="22"/>
      <c r="F49" s="22"/>
      <c r="G49" s="22"/>
      <c r="H49" s="22"/>
      <c r="I49" s="26"/>
      <c r="J49" s="22"/>
      <c r="K49" s="22"/>
      <c r="L49" s="22"/>
      <c r="M49" s="22"/>
      <c r="N49" s="22"/>
      <c r="O49" s="27"/>
    </row>
    <row r="50" spans="1:15" ht="15" customHeight="1">
      <c r="A50" s="175" t="s">
        <v>216</v>
      </c>
      <c r="B50" s="18" t="s">
        <v>45</v>
      </c>
      <c r="C50" s="42">
        <v>10</v>
      </c>
      <c r="D50" s="42">
        <v>10</v>
      </c>
      <c r="E50" s="164">
        <v>85</v>
      </c>
      <c r="F50" s="42">
        <f>$D$50*Таблица!D47</f>
        <v>15.700000000000001</v>
      </c>
      <c r="G50" s="42">
        <f>$D$50*Таблица!E47</f>
        <v>1.27</v>
      </c>
      <c r="H50" s="42">
        <f>$D$50*Таблица!F47</f>
        <v>1.1500000000000001</v>
      </c>
      <c r="I50" s="42">
        <f>$D$50*Таблица!G47</f>
        <v>0.07</v>
      </c>
      <c r="J50" s="42">
        <f>$D$50*Таблица!H47</f>
        <v>5.5</v>
      </c>
      <c r="K50" s="42">
        <f>$D$50*Таблица!I47</f>
        <v>0.27</v>
      </c>
      <c r="L50" s="42">
        <f>$D$50*Таблица!J47</f>
        <v>0.007</v>
      </c>
      <c r="M50" s="42">
        <f>$D$50*Таблица!K47</f>
        <v>0.044000000000000004</v>
      </c>
      <c r="N50" s="42">
        <f>$D$50*Таблица!L47</f>
        <v>0</v>
      </c>
      <c r="O50" s="170">
        <v>207</v>
      </c>
    </row>
    <row r="51" spans="1:15" ht="15">
      <c r="A51" s="177"/>
      <c r="B51" s="18" t="s">
        <v>33</v>
      </c>
      <c r="C51" s="69">
        <v>6</v>
      </c>
      <c r="D51" s="69">
        <v>6</v>
      </c>
      <c r="E51" s="165"/>
      <c r="F51" s="83">
        <f>$D$51*Таблица!D6</f>
        <v>19.68</v>
      </c>
      <c r="G51" s="156">
        <f>$D$51*Таблица!E6</f>
        <v>0.618</v>
      </c>
      <c r="H51" s="156">
        <f>$D$51*Таблица!F6</f>
        <v>0.06</v>
      </c>
      <c r="I51" s="156">
        <f>$D$51*Таблица!G6</f>
        <v>4.074</v>
      </c>
      <c r="J51" s="156">
        <f>$D$51*Таблица!H6</f>
        <v>1.2000000000000002</v>
      </c>
      <c r="K51" s="156">
        <f>$D$51*Таблица!I6</f>
        <v>0.138</v>
      </c>
      <c r="L51" s="156">
        <f>$D$51*Таблица!J6</f>
        <v>0.0084</v>
      </c>
      <c r="M51" s="156">
        <f>$D$51*Таблица!K6</f>
        <v>0.0042</v>
      </c>
      <c r="N51" s="156">
        <f>$D$51*Таблица!L6</f>
        <v>0</v>
      </c>
      <c r="O51" s="170"/>
    </row>
    <row r="52" spans="1:15" ht="15">
      <c r="A52" s="177"/>
      <c r="B52" s="18" t="s">
        <v>141</v>
      </c>
      <c r="C52" s="42">
        <v>5</v>
      </c>
      <c r="D52" s="42">
        <v>5</v>
      </c>
      <c r="E52" s="165"/>
      <c r="F52" s="42">
        <f>$D$52*Таблица!D20</f>
        <v>10.3</v>
      </c>
      <c r="G52" s="126">
        <f>$D$52*Таблица!E20</f>
        <v>0.14</v>
      </c>
      <c r="H52" s="126">
        <f>$D$52*Таблица!F20</f>
        <v>1</v>
      </c>
      <c r="I52" s="126">
        <f>$D$52*Таблица!G20</f>
        <v>0.16</v>
      </c>
      <c r="J52" s="126">
        <f>$D$52*Таблица!H20</f>
        <v>9</v>
      </c>
      <c r="K52" s="126">
        <f>$D$52*Таблица!I20</f>
        <v>0.01</v>
      </c>
      <c r="L52" s="126">
        <f>$D$52*Таблица!J20</f>
        <v>0.0029999999999999996</v>
      </c>
      <c r="M52" s="126">
        <f>$D$52*Таблица!K20</f>
        <v>0.01</v>
      </c>
      <c r="N52" s="126">
        <f>$D$52*Таблица!L20</f>
        <v>0.05</v>
      </c>
      <c r="O52" s="170"/>
    </row>
    <row r="53" spans="1:15" ht="15">
      <c r="A53" s="177"/>
      <c r="B53" s="18" t="s">
        <v>17</v>
      </c>
      <c r="C53" s="42">
        <v>2</v>
      </c>
      <c r="D53" s="42">
        <v>2</v>
      </c>
      <c r="E53" s="165"/>
      <c r="F53" s="42">
        <f>$D$53*Таблица!D15</f>
        <v>7.58</v>
      </c>
      <c r="G53" s="42">
        <f>$D$53*Таблица!E15</f>
        <v>0</v>
      </c>
      <c r="H53" s="42">
        <f>$D$53*Таблица!F15</f>
        <v>0</v>
      </c>
      <c r="I53" s="42">
        <f>$D$53*Таблица!G15</f>
        <v>1.996</v>
      </c>
      <c r="J53" s="42">
        <f>$D$53*Таблица!H15</f>
        <v>0.04</v>
      </c>
      <c r="K53" s="42">
        <f>$D$53*Таблица!I15</f>
        <v>0.06</v>
      </c>
      <c r="L53" s="42">
        <f>$D$53*Таблица!J15</f>
        <v>0</v>
      </c>
      <c r="M53" s="42">
        <f>$D$53*Таблица!K15</f>
        <v>0</v>
      </c>
      <c r="N53" s="28">
        <f>$D$53*Таблица!L15</f>
        <v>0</v>
      </c>
      <c r="O53" s="170"/>
    </row>
    <row r="54" spans="1:15" ht="15">
      <c r="A54" s="177"/>
      <c r="B54" s="18" t="s">
        <v>145</v>
      </c>
      <c r="C54" s="42">
        <v>60</v>
      </c>
      <c r="D54" s="42">
        <v>60</v>
      </c>
      <c r="E54" s="165"/>
      <c r="F54" s="42">
        <f>$D$54*Таблица!D55</f>
        <v>93.60000000000001</v>
      </c>
      <c r="G54" s="42">
        <f>$D$54*Таблица!E55</f>
        <v>10.020000000000001</v>
      </c>
      <c r="H54" s="42">
        <f>$D$54*Таблица!F55</f>
        <v>5.3999999999999995</v>
      </c>
      <c r="I54" s="42">
        <f>$D$54*Таблица!G55</f>
        <v>0.7799999999999999</v>
      </c>
      <c r="J54" s="42">
        <f>$D$54*Таблица!H55</f>
        <v>90</v>
      </c>
      <c r="K54" s="42">
        <f>$D$54*Таблица!I55</f>
        <v>24</v>
      </c>
      <c r="L54" s="42">
        <f>$D$54*Таблица!J55</f>
        <v>0.03</v>
      </c>
      <c r="M54" s="42">
        <f>$D$54*Таблица!K55</f>
        <v>0.18</v>
      </c>
      <c r="N54" s="28">
        <f>$D$54*Таблица!L55</f>
        <v>0.3</v>
      </c>
      <c r="O54" s="170"/>
    </row>
    <row r="55" spans="1:15" ht="15">
      <c r="A55" s="177"/>
      <c r="B55" s="18" t="s">
        <v>43</v>
      </c>
      <c r="C55" s="135">
        <v>10</v>
      </c>
      <c r="D55" s="135">
        <v>10</v>
      </c>
      <c r="E55" s="165"/>
      <c r="F55" s="135">
        <f>$D$55*Таблица!D4</f>
        <v>33.4</v>
      </c>
      <c r="G55" s="135">
        <f>$D$55*Таблица!E4</f>
        <v>1.03</v>
      </c>
      <c r="H55" s="135">
        <f>$D$55*Таблица!F4</f>
        <v>0.10999999999999999</v>
      </c>
      <c r="I55" s="135">
        <f>$D$55*Таблица!G4</f>
        <v>6.8999999999999995</v>
      </c>
      <c r="J55" s="135">
        <f>$D$55*Таблица!H4</f>
        <v>1.7999999999999998</v>
      </c>
      <c r="K55" s="135">
        <f>$D$55*Таблица!I4</f>
        <v>0.12</v>
      </c>
      <c r="L55" s="135">
        <f>$D$55*Таблица!J4</f>
        <v>0.016999999999999998</v>
      </c>
      <c r="M55" s="135">
        <f>$D$55*Таблица!K4</f>
        <v>0.008</v>
      </c>
      <c r="N55" s="135">
        <f>$D$55*Таблица!L4</f>
        <v>0</v>
      </c>
      <c r="O55" s="170"/>
    </row>
    <row r="56" spans="1:15" ht="15">
      <c r="A56" s="177"/>
      <c r="B56" s="18" t="s">
        <v>23</v>
      </c>
      <c r="C56" s="69">
        <v>1.2</v>
      </c>
      <c r="D56" s="69">
        <v>1.2</v>
      </c>
      <c r="E56" s="165"/>
      <c r="F56" s="83">
        <f>$D$56*Таблица!D26</f>
        <v>10.788</v>
      </c>
      <c r="G56" s="83">
        <f>$D$56*Таблица!E26</f>
        <v>0</v>
      </c>
      <c r="H56" s="83">
        <f>$D$56*Таблица!F26</f>
        <v>1.1987999999999999</v>
      </c>
      <c r="I56" s="83">
        <f>$D$56*Таблица!G26</f>
        <v>0</v>
      </c>
      <c r="J56" s="83">
        <f>$D$56*Таблица!H26</f>
        <v>0</v>
      </c>
      <c r="K56" s="83">
        <f>$D$56*Таблица!I26</f>
        <v>0</v>
      </c>
      <c r="L56" s="83">
        <f>$D$56*Таблица!J26</f>
        <v>0</v>
      </c>
      <c r="M56" s="83">
        <f>$D$56*Таблица!K26</f>
        <v>0</v>
      </c>
      <c r="N56" s="83">
        <f>$D$56*Таблица!L26</f>
        <v>0</v>
      </c>
      <c r="O56" s="170"/>
    </row>
    <row r="57" spans="1:15" ht="15">
      <c r="A57" s="177"/>
      <c r="B57" s="18" t="s">
        <v>16</v>
      </c>
      <c r="C57" s="42">
        <v>2.4</v>
      </c>
      <c r="D57" s="42">
        <v>2.4</v>
      </c>
      <c r="E57" s="172"/>
      <c r="F57" s="83">
        <f>$D$57*Таблица!D24</f>
        <v>17.616</v>
      </c>
      <c r="G57" s="83">
        <f>$D$57*Таблица!E24</f>
        <v>0.0096</v>
      </c>
      <c r="H57" s="83">
        <f>$D$57*Таблица!F24</f>
        <v>1.884</v>
      </c>
      <c r="I57" s="83">
        <f>$D$57*Таблица!G24</f>
        <v>0.012</v>
      </c>
      <c r="J57" s="83">
        <f>$D$57*Таблица!H24</f>
        <v>0.576</v>
      </c>
      <c r="K57" s="83">
        <f>$D$57*Таблица!I24</f>
        <v>0.048</v>
      </c>
      <c r="L57" s="83">
        <f>$D$57*Таблица!J24</f>
        <v>0.0024</v>
      </c>
      <c r="M57" s="83">
        <f>$D$57*Таблица!K24</f>
        <v>0.0024</v>
      </c>
      <c r="N57" s="83">
        <f>$D$57*Таблица!L24</f>
        <v>0</v>
      </c>
      <c r="O57" s="170"/>
    </row>
    <row r="58" spans="1:15" ht="30">
      <c r="A58" s="176"/>
      <c r="B58" s="18" t="s">
        <v>138</v>
      </c>
      <c r="C58" s="126">
        <v>15</v>
      </c>
      <c r="D58" s="126">
        <v>15</v>
      </c>
      <c r="E58" s="124">
        <v>15</v>
      </c>
      <c r="F58" s="126">
        <f>$D$58*Таблица!D23</f>
        <v>48</v>
      </c>
      <c r="G58" s="133">
        <f>$D$58*Таблица!E23</f>
        <v>1.0799999999999998</v>
      </c>
      <c r="H58" s="133">
        <f>$D$58*Таблица!F23</f>
        <v>1.2750000000000001</v>
      </c>
      <c r="I58" s="133">
        <f>$D$58*Таблица!G23</f>
        <v>8.4</v>
      </c>
      <c r="J58" s="133">
        <f>$D$58*Таблица!H23</f>
        <v>46.05</v>
      </c>
      <c r="K58" s="133">
        <f>$D$58*Таблица!I23</f>
        <v>0.03</v>
      </c>
      <c r="L58" s="133">
        <f>$D$58*Таблица!J23</f>
        <v>0.009</v>
      </c>
      <c r="M58" s="133">
        <f>$D$58*Таблица!K23</f>
        <v>0.03</v>
      </c>
      <c r="N58" s="133">
        <f>$D$58*Таблица!L23</f>
        <v>0.15</v>
      </c>
      <c r="O58" s="123"/>
    </row>
    <row r="59" spans="1:15" ht="15">
      <c r="A59" s="163" t="s">
        <v>34</v>
      </c>
      <c r="B59" s="18" t="s">
        <v>35</v>
      </c>
      <c r="C59" s="42">
        <v>0.4</v>
      </c>
      <c r="D59" s="42">
        <v>0.4</v>
      </c>
      <c r="E59" s="168">
        <v>150</v>
      </c>
      <c r="F59" s="105">
        <f>$D$59*Таблица!D60</f>
        <v>0.08000000000000002</v>
      </c>
      <c r="G59" s="105">
        <f>$D$59*Таблица!E60</f>
        <v>0.016</v>
      </c>
      <c r="H59" s="105">
        <f>$D$59*Таблица!F60</f>
        <v>0</v>
      </c>
      <c r="I59" s="105">
        <f>$D$59*Таблица!G60</f>
        <v>0.048</v>
      </c>
      <c r="J59" s="105">
        <f>$D$59*Таблица!H60</f>
        <v>1.9800000000000002</v>
      </c>
      <c r="K59" s="105">
        <f>$D$59*Таблица!I60</f>
        <v>0</v>
      </c>
      <c r="L59" s="105">
        <f>$D$59*Таблица!J60</f>
        <v>0.00028000000000000003</v>
      </c>
      <c r="M59" s="105">
        <f>$D$59*Таблица!K60</f>
        <v>0.0004</v>
      </c>
      <c r="N59" s="105">
        <f>$D$59*Таблица!L60</f>
        <v>0</v>
      </c>
      <c r="O59" s="169">
        <v>18</v>
      </c>
    </row>
    <row r="60" spans="1:15" ht="15">
      <c r="A60" s="163"/>
      <c r="B60" s="18" t="s">
        <v>17</v>
      </c>
      <c r="C60" s="42">
        <v>8</v>
      </c>
      <c r="D60" s="42">
        <v>8</v>
      </c>
      <c r="E60" s="168"/>
      <c r="F60" s="42">
        <f>$D$60*Таблица!D15</f>
        <v>30.32</v>
      </c>
      <c r="G60" s="42">
        <f>$D$60*Таблица!E15</f>
        <v>0</v>
      </c>
      <c r="H60" s="42">
        <f>$D$60*Таблица!F15</f>
        <v>0</v>
      </c>
      <c r="I60" s="42">
        <f>$D$60*Таблица!G15</f>
        <v>7.984</v>
      </c>
      <c r="J60" s="42">
        <f>$D$60*Таблица!H15</f>
        <v>0.16</v>
      </c>
      <c r="K60" s="42">
        <f>$D$60*Таблица!I15</f>
        <v>0.24</v>
      </c>
      <c r="L60" s="42">
        <f>$D$60*Таблица!J15</f>
        <v>0</v>
      </c>
      <c r="M60" s="42">
        <f>$D$60*Таблица!K15</f>
        <v>0</v>
      </c>
      <c r="N60" s="28">
        <f>$D$60*Таблица!L15</f>
        <v>0</v>
      </c>
      <c r="O60" s="171"/>
    </row>
    <row r="61" spans="1:15" ht="15">
      <c r="A61" s="45" t="s">
        <v>154</v>
      </c>
      <c r="B61" s="18" t="s">
        <v>155</v>
      </c>
      <c r="C61" s="42">
        <v>210</v>
      </c>
      <c r="D61" s="42">
        <v>210</v>
      </c>
      <c r="E61" s="44">
        <v>210</v>
      </c>
      <c r="F61" s="83">
        <f>$D$61*Таблица!D35</f>
        <v>94.5</v>
      </c>
      <c r="G61" s="83">
        <f>$D$61*Таблица!E35</f>
        <v>0.84</v>
      </c>
      <c r="H61" s="83">
        <f>$D$61*Таблица!F35</f>
        <v>0.84</v>
      </c>
      <c r="I61" s="83">
        <f>$D$61*Таблица!G35</f>
        <v>20.580000000000002</v>
      </c>
      <c r="J61" s="83">
        <f>$D$61*Таблица!H35</f>
        <v>33.6</v>
      </c>
      <c r="K61" s="83">
        <f>$D$61*Таблица!I35</f>
        <v>4.62</v>
      </c>
      <c r="L61" s="83">
        <f>$D$61*Таблица!J35</f>
        <v>0.021</v>
      </c>
      <c r="M61" s="83">
        <f>$D$61*Таблица!K35</f>
        <v>0.063</v>
      </c>
      <c r="N61" s="83">
        <f>$D$61*Таблица!L35</f>
        <v>2.73</v>
      </c>
      <c r="O61" s="43"/>
    </row>
    <row r="62" spans="1:15" s="15" customFormat="1" ht="14.25">
      <c r="A62" s="29" t="s">
        <v>37</v>
      </c>
      <c r="B62" s="21"/>
      <c r="C62" s="30"/>
      <c r="D62" s="30"/>
      <c r="E62" s="23">
        <f aca="true" t="shared" si="3" ref="E62:N62">SUM(E50:E61)</f>
        <v>460</v>
      </c>
      <c r="F62" s="31">
        <f t="shared" si="3"/>
        <v>381.564</v>
      </c>
      <c r="G62" s="31">
        <f t="shared" si="3"/>
        <v>15.023600000000002</v>
      </c>
      <c r="H62" s="31">
        <f t="shared" si="3"/>
        <v>12.9178</v>
      </c>
      <c r="I62" s="31">
        <f t="shared" si="3"/>
        <v>51.004000000000005</v>
      </c>
      <c r="J62" s="31">
        <f t="shared" si="3"/>
        <v>189.90599999999998</v>
      </c>
      <c r="K62" s="31">
        <f t="shared" si="3"/>
        <v>29.536</v>
      </c>
      <c r="L62" s="31">
        <f t="shared" si="3"/>
        <v>0.09808</v>
      </c>
      <c r="M62" s="31">
        <f t="shared" si="3"/>
        <v>0.342</v>
      </c>
      <c r="N62" s="31">
        <f t="shared" si="3"/>
        <v>3.23</v>
      </c>
      <c r="O62" s="21"/>
    </row>
    <row r="63" spans="1:15" s="15" customFormat="1" ht="14.25">
      <c r="A63" s="29" t="s">
        <v>131</v>
      </c>
      <c r="B63" s="21"/>
      <c r="C63" s="30"/>
      <c r="D63" s="30"/>
      <c r="E63" s="23">
        <f>E16+E19+E48+E62</f>
        <v>1438</v>
      </c>
      <c r="F63" s="31">
        <f aca="true" t="shared" si="4" ref="F63:N63">F62+F48+F19+F16</f>
        <v>1375.688</v>
      </c>
      <c r="G63" s="31">
        <f t="shared" si="4"/>
        <v>53.3986</v>
      </c>
      <c r="H63" s="31">
        <f t="shared" si="4"/>
        <v>54.205799999999996</v>
      </c>
      <c r="I63" s="31">
        <f t="shared" si="4"/>
        <v>170.7428</v>
      </c>
      <c r="J63" s="31">
        <f t="shared" si="4"/>
        <v>782.3899999999999</v>
      </c>
      <c r="K63" s="31">
        <f t="shared" si="4"/>
        <v>38.636</v>
      </c>
      <c r="L63" s="31">
        <f t="shared" si="4"/>
        <v>1.03058</v>
      </c>
      <c r="M63" s="31">
        <f t="shared" si="4"/>
        <v>2.5237999999999996</v>
      </c>
      <c r="N63" s="32">
        <f t="shared" si="4"/>
        <v>51.7008</v>
      </c>
      <c r="O63" s="21"/>
    </row>
  </sheetData>
  <sheetProtection/>
  <mergeCells count="43">
    <mergeCell ref="A50:A58"/>
    <mergeCell ref="E42:E43"/>
    <mergeCell ref="O42:O43"/>
    <mergeCell ref="A32:A36"/>
    <mergeCell ref="A37:A41"/>
    <mergeCell ref="O32:O36"/>
    <mergeCell ref="O37:O41"/>
    <mergeCell ref="A42:A43"/>
    <mergeCell ref="O50:O57"/>
    <mergeCell ref="O59:O60"/>
    <mergeCell ref="J3:N3"/>
    <mergeCell ref="O6:O9"/>
    <mergeCell ref="O10:O12"/>
    <mergeCell ref="O13:O15"/>
    <mergeCell ref="O23:O31"/>
    <mergeCell ref="O46:O47"/>
    <mergeCell ref="O21:O22"/>
    <mergeCell ref="B1:O1"/>
    <mergeCell ref="O3:O4"/>
    <mergeCell ref="A3:A4"/>
    <mergeCell ref="B3:B4"/>
    <mergeCell ref="C3:C4"/>
    <mergeCell ref="D3:D4"/>
    <mergeCell ref="E3:E4"/>
    <mergeCell ref="G3:I3"/>
    <mergeCell ref="F3:F4"/>
    <mergeCell ref="A6:A9"/>
    <mergeCell ref="E13:E15"/>
    <mergeCell ref="E6:E9"/>
    <mergeCell ref="A13:A15"/>
    <mergeCell ref="A10:A12"/>
    <mergeCell ref="A21:A22"/>
    <mergeCell ref="E21:E22"/>
    <mergeCell ref="E23:E31"/>
    <mergeCell ref="A23:A31"/>
    <mergeCell ref="A59:A60"/>
    <mergeCell ref="E59:E60"/>
    <mergeCell ref="A44:A45"/>
    <mergeCell ref="A46:A47"/>
    <mergeCell ref="E46:E47"/>
    <mergeCell ref="E32:E36"/>
    <mergeCell ref="E37:E41"/>
    <mergeCell ref="E50:E57"/>
  </mergeCells>
  <hyperlinks>
    <hyperlink ref="O10:O12" r:id="rId1" display="Тех. карты док\3.doc"/>
    <hyperlink ref="O13:O15" r:id="rId2" display="Тех. карты док\264.doc"/>
    <hyperlink ref="O46" r:id="rId3" display="Тех. карты док\274.doc"/>
    <hyperlink ref="O50:O57" r:id="rId4" display="Тех. карты док\207.doc"/>
    <hyperlink ref="O59:O60" r:id="rId5" display="Тех. карты док\258.doc"/>
    <hyperlink ref="O23:O31" r:id="rId6" display="Тех. карты док\64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3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2" sqref="Q52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421875" style="1" customWidth="1"/>
    <col min="16" max="16384" width="9.140625" style="1" customWidth="1"/>
  </cols>
  <sheetData>
    <row r="1" spans="1:15" ht="15" customHeight="1">
      <c r="A1" s="8" t="s">
        <v>64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'5 день'!E3:E4</f>
        <v>Выход блюда</v>
      </c>
      <c r="F3" s="167" t="str">
        <f>'5 день'!F3:F4</f>
        <v>Энергетическая ценность (Ккал)</v>
      </c>
      <c r="G3" s="167" t="str">
        <f>'5 день'!G3:I3</f>
        <v>Пищевые вещества (г)</v>
      </c>
      <c r="H3" s="167"/>
      <c r="I3" s="167"/>
      <c r="J3" s="167" t="str">
        <f>'5 день'!J3:N3</f>
        <v>Минеральные вещества и витамины</v>
      </c>
      <c r="K3" s="167"/>
      <c r="L3" s="167"/>
      <c r="M3" s="167"/>
      <c r="N3" s="167"/>
      <c r="O3" s="167" t="str">
        <f>'5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67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" customHeight="1">
      <c r="A6" s="163" t="s">
        <v>182</v>
      </c>
      <c r="B6" s="19" t="s">
        <v>15</v>
      </c>
      <c r="C6" s="42">
        <v>7</v>
      </c>
      <c r="D6" s="42">
        <v>7</v>
      </c>
      <c r="E6" s="168">
        <v>150</v>
      </c>
      <c r="F6" s="85">
        <f>$D$6*Таблица!D8</f>
        <v>23.099999999999998</v>
      </c>
      <c r="G6" s="150">
        <f>$D$6*Таблица!E8</f>
        <v>0.49000000000000005</v>
      </c>
      <c r="H6" s="150">
        <f>$D$6*Таблица!F8</f>
        <v>0.07</v>
      </c>
      <c r="I6" s="150">
        <f>$D$6*Таблица!G8</f>
        <v>4.997999999999999</v>
      </c>
      <c r="J6" s="150">
        <f>$D$6*Таблица!H8</f>
        <v>1.68</v>
      </c>
      <c r="K6" s="150">
        <f>$D$6*Таблица!I8</f>
        <v>0.126</v>
      </c>
      <c r="L6" s="150">
        <f>$D$6*Таблица!J8</f>
        <v>0.0056</v>
      </c>
      <c r="M6" s="150">
        <f>$D$6*Таблица!K8</f>
        <v>0.0028</v>
      </c>
      <c r="N6" s="150">
        <f>$D$6*Таблица!L8</f>
        <v>0</v>
      </c>
      <c r="O6" s="169">
        <v>183</v>
      </c>
    </row>
    <row r="7" spans="1:15" ht="15" customHeight="1">
      <c r="A7" s="163"/>
      <c r="B7" s="19" t="s">
        <v>22</v>
      </c>
      <c r="C7" s="150">
        <v>8</v>
      </c>
      <c r="D7" s="150">
        <v>8</v>
      </c>
      <c r="E7" s="168"/>
      <c r="F7" s="150">
        <f>$D$7*Таблица!D9</f>
        <v>27.84</v>
      </c>
      <c r="G7" s="150">
        <f>$D$7*Таблица!E9</f>
        <v>0.92</v>
      </c>
      <c r="H7" s="150">
        <f>$D$7*Таблица!F9</f>
        <v>0.264</v>
      </c>
      <c r="I7" s="150">
        <f>$D$7*Таблица!G9</f>
        <v>5.32</v>
      </c>
      <c r="J7" s="150">
        <f>$D$7*Таблица!H9</f>
        <v>2.16</v>
      </c>
      <c r="K7" s="150">
        <f>$D$7*Таблица!I9</f>
        <v>0.56</v>
      </c>
      <c r="L7" s="150">
        <f>$D$7*Таблица!J9</f>
        <v>0.0496</v>
      </c>
      <c r="M7" s="150">
        <f>$D$7*Таблица!K9</f>
        <v>0.0032</v>
      </c>
      <c r="N7" s="150">
        <f>$D$7*Таблица!L9</f>
        <v>0</v>
      </c>
      <c r="O7" s="170"/>
    </row>
    <row r="8" spans="1:15" ht="15">
      <c r="A8" s="163"/>
      <c r="B8" s="19" t="s">
        <v>16</v>
      </c>
      <c r="C8" s="42">
        <v>2</v>
      </c>
      <c r="D8" s="42">
        <v>2</v>
      </c>
      <c r="E8" s="168"/>
      <c r="F8" s="42">
        <f>$D$8*Таблица!D24</f>
        <v>14.68</v>
      </c>
      <c r="G8" s="42">
        <f>$D$8*Таблица!E24</f>
        <v>0.008</v>
      </c>
      <c r="H8" s="42">
        <f>$D$8*Таблица!F24</f>
        <v>1.57</v>
      </c>
      <c r="I8" s="42">
        <f>$D$8*Таблица!G24</f>
        <v>0.01</v>
      </c>
      <c r="J8" s="42">
        <f>$D$8*Таблица!H24</f>
        <v>0.48</v>
      </c>
      <c r="K8" s="42">
        <f>$D$8*Таблица!I24</f>
        <v>0.04</v>
      </c>
      <c r="L8" s="42">
        <f>$D$8*Таблица!J24</f>
        <v>0.002</v>
      </c>
      <c r="M8" s="42">
        <f>$D$8*Таблица!K24</f>
        <v>0.002</v>
      </c>
      <c r="N8" s="28">
        <f>$D$8*Таблица!L24</f>
        <v>0</v>
      </c>
      <c r="O8" s="170"/>
    </row>
    <row r="9" spans="1:15" ht="15">
      <c r="A9" s="163"/>
      <c r="B9" s="19" t="s">
        <v>17</v>
      </c>
      <c r="C9" s="72">
        <v>5</v>
      </c>
      <c r="D9" s="72">
        <v>5</v>
      </c>
      <c r="E9" s="168"/>
      <c r="F9" s="85">
        <f>$D$9*Таблица!D15</f>
        <v>18.95</v>
      </c>
      <c r="G9" s="85">
        <f>$D$9*Таблица!E15</f>
        <v>0</v>
      </c>
      <c r="H9" s="85">
        <f>$D$9*Таблица!F15</f>
        <v>0</v>
      </c>
      <c r="I9" s="85">
        <f>$D$9*Таблица!G15</f>
        <v>4.99</v>
      </c>
      <c r="J9" s="85">
        <f>$D$9*Таблица!H15</f>
        <v>0.1</v>
      </c>
      <c r="K9" s="85">
        <f>$D$9*Таблица!I15</f>
        <v>0.15</v>
      </c>
      <c r="L9" s="85">
        <f>$D$9*Таблица!J15</f>
        <v>0</v>
      </c>
      <c r="M9" s="85">
        <f>$D$9*Таблица!K15</f>
        <v>0</v>
      </c>
      <c r="N9" s="85">
        <f>$D$9*Таблица!L15</f>
        <v>0</v>
      </c>
      <c r="O9" s="170"/>
    </row>
    <row r="10" spans="1:15" ht="15" customHeight="1">
      <c r="A10" s="163"/>
      <c r="B10" s="19" t="s">
        <v>18</v>
      </c>
      <c r="C10" s="42">
        <v>100</v>
      </c>
      <c r="D10" s="42">
        <v>100</v>
      </c>
      <c r="E10" s="168"/>
      <c r="F10" s="85">
        <f>$D$10*Таблица!D19</f>
        <v>52</v>
      </c>
      <c r="G10" s="85">
        <f>$D$10*Таблица!E19</f>
        <v>2.8000000000000003</v>
      </c>
      <c r="H10" s="85">
        <f>$D$10*Таблица!F19</f>
        <v>2.5</v>
      </c>
      <c r="I10" s="85">
        <f>$D$10*Таблица!G19</f>
        <v>4.7</v>
      </c>
      <c r="J10" s="85">
        <f>$D$10*Таблица!H19</f>
        <v>121</v>
      </c>
      <c r="K10" s="85">
        <f>$D$10*Таблица!I19</f>
        <v>0.1</v>
      </c>
      <c r="L10" s="85">
        <f>$D$10*Таблица!J19</f>
        <v>0.03</v>
      </c>
      <c r="M10" s="85">
        <f>$D$10*Таблица!K19</f>
        <v>0.13</v>
      </c>
      <c r="N10" s="85">
        <f>$D$10*Таблица!L19</f>
        <v>0.1</v>
      </c>
      <c r="O10" s="170"/>
    </row>
    <row r="11" spans="1:15" ht="30">
      <c r="A11" s="163" t="s">
        <v>143</v>
      </c>
      <c r="B11" s="18" t="s">
        <v>29</v>
      </c>
      <c r="C11" s="42">
        <v>10</v>
      </c>
      <c r="D11" s="42">
        <v>10</v>
      </c>
      <c r="E11" s="93">
        <v>10</v>
      </c>
      <c r="F11" s="42">
        <f>$D$11*Таблица!D2</f>
        <v>26.200000000000003</v>
      </c>
      <c r="G11" s="42">
        <f>$D$11*Таблица!E2</f>
        <v>0.77</v>
      </c>
      <c r="H11" s="42">
        <f>$D$11*Таблица!F2</f>
        <v>0.3</v>
      </c>
      <c r="I11" s="42">
        <f>$D$11*Таблица!G2</f>
        <v>4.98</v>
      </c>
      <c r="J11" s="42">
        <f>$D$11*Таблица!H2</f>
        <v>2</v>
      </c>
      <c r="K11" s="42">
        <f>$D$11*Таблица!I2</f>
        <v>0.09</v>
      </c>
      <c r="L11" s="42">
        <f>$D$11*Таблица!J2</f>
        <v>0.011000000000000001</v>
      </c>
      <c r="M11" s="42">
        <f>$D$11*Таблица!K2</f>
        <v>0.008</v>
      </c>
      <c r="N11" s="28">
        <f>$D$11*Таблица!L2</f>
        <v>0</v>
      </c>
      <c r="O11" s="169">
        <v>1</v>
      </c>
    </row>
    <row r="12" spans="1:15" ht="15">
      <c r="A12" s="163"/>
      <c r="B12" s="18" t="s">
        <v>16</v>
      </c>
      <c r="C12" s="42">
        <v>3</v>
      </c>
      <c r="D12" s="42">
        <v>3</v>
      </c>
      <c r="E12" s="93">
        <v>3</v>
      </c>
      <c r="F12" s="42">
        <f>$D$12*Таблица!D24</f>
        <v>22.02</v>
      </c>
      <c r="G12" s="42">
        <f>$D$12*Таблица!E24</f>
        <v>0.012</v>
      </c>
      <c r="H12" s="42">
        <f>$D$12*Таблица!F24</f>
        <v>2.355</v>
      </c>
      <c r="I12" s="42">
        <f>$D$12*Таблица!G24</f>
        <v>0.015</v>
      </c>
      <c r="J12" s="42">
        <f>$D$12*Таблица!H24</f>
        <v>0.72</v>
      </c>
      <c r="K12" s="42">
        <f>$D$12*Таблица!I24</f>
        <v>0.06</v>
      </c>
      <c r="L12" s="42">
        <f>$D$12*Таблица!J24</f>
        <v>0.003</v>
      </c>
      <c r="M12" s="42">
        <f>$D$12*Таблица!K24</f>
        <v>0.003</v>
      </c>
      <c r="N12" s="28">
        <f>$D$12*Таблица!L24</f>
        <v>0</v>
      </c>
      <c r="O12" s="171"/>
    </row>
    <row r="13" spans="1:15" ht="30">
      <c r="A13" s="163" t="s">
        <v>214</v>
      </c>
      <c r="B13" s="18" t="s">
        <v>135</v>
      </c>
      <c r="C13" s="42">
        <v>1.5</v>
      </c>
      <c r="D13" s="42">
        <v>1.5</v>
      </c>
      <c r="E13" s="168">
        <v>150</v>
      </c>
      <c r="F13" s="42">
        <f>$D$13*Таблица!D62</f>
        <v>0</v>
      </c>
      <c r="G13" s="42">
        <f>$D$13*Таблица!E62</f>
        <v>0</v>
      </c>
      <c r="H13" s="42">
        <f>$D$13*Таблица!F62</f>
        <v>0</v>
      </c>
      <c r="I13" s="42">
        <f>$D$13*Таблица!G62</f>
        <v>0</v>
      </c>
      <c r="J13" s="42">
        <f>$D$13*Таблица!H62</f>
        <v>0.735</v>
      </c>
      <c r="K13" s="42">
        <f>$D$13*Таблица!I62</f>
        <v>0.0045000000000000005</v>
      </c>
      <c r="L13" s="42">
        <f>$D$13*Таблица!J62</f>
        <v>0.00030000000000000003</v>
      </c>
      <c r="M13" s="42">
        <f>$D$13*Таблица!K62</f>
        <v>0.0009</v>
      </c>
      <c r="N13" s="28">
        <f>$D$13*Таблица!L62</f>
        <v>0.003</v>
      </c>
      <c r="O13" s="173">
        <v>262</v>
      </c>
    </row>
    <row r="14" spans="1:15" ht="15">
      <c r="A14" s="163"/>
      <c r="B14" s="18" t="s">
        <v>18</v>
      </c>
      <c r="C14" s="72">
        <v>100</v>
      </c>
      <c r="D14" s="72">
        <v>100</v>
      </c>
      <c r="E14" s="168"/>
      <c r="F14" s="85">
        <f>$D$14*Таблица!D19</f>
        <v>52</v>
      </c>
      <c r="G14" s="85">
        <f>$D$14*Таблица!E19</f>
        <v>2.8000000000000003</v>
      </c>
      <c r="H14" s="85">
        <f>$D$14*Таблица!F19</f>
        <v>2.5</v>
      </c>
      <c r="I14" s="85">
        <f>$D$14*Таблица!G19</f>
        <v>4.7</v>
      </c>
      <c r="J14" s="85">
        <f>$D$14*Таблица!H19</f>
        <v>121</v>
      </c>
      <c r="K14" s="85">
        <f>$D$14*Таблица!I19</f>
        <v>0.1</v>
      </c>
      <c r="L14" s="85">
        <f>$D$14*Таблица!J19</f>
        <v>0.03</v>
      </c>
      <c r="M14" s="85">
        <f>$D$14*Таблица!K19</f>
        <v>0.13</v>
      </c>
      <c r="N14" s="85">
        <f>$D$14*Таблица!L19</f>
        <v>0.1</v>
      </c>
      <c r="O14" s="174"/>
    </row>
    <row r="15" spans="1:15" ht="15">
      <c r="A15" s="163"/>
      <c r="B15" s="18" t="s">
        <v>17</v>
      </c>
      <c r="C15" s="42">
        <v>8</v>
      </c>
      <c r="D15" s="42">
        <v>8</v>
      </c>
      <c r="E15" s="168"/>
      <c r="F15" s="42">
        <f>$D$15*Таблица!D15</f>
        <v>30.32</v>
      </c>
      <c r="G15" s="42">
        <f>$D$15*Таблица!E15</f>
        <v>0</v>
      </c>
      <c r="H15" s="42">
        <f>$D$15*Таблица!F15</f>
        <v>0</v>
      </c>
      <c r="I15" s="42">
        <f>$D$15*Таблица!G15</f>
        <v>7.984</v>
      </c>
      <c r="J15" s="42">
        <f>$D$15*Таблица!H15</f>
        <v>0.16</v>
      </c>
      <c r="K15" s="42">
        <f>$D$15*Таблица!I15</f>
        <v>0.24</v>
      </c>
      <c r="L15" s="42">
        <f>$D$15*Таблица!J15</f>
        <v>0</v>
      </c>
      <c r="M15" s="42">
        <f>$D$15*Таблица!K15</f>
        <v>0</v>
      </c>
      <c r="N15" s="28">
        <f>$D$15*Таблица!L15</f>
        <v>0</v>
      </c>
      <c r="O15" s="189"/>
    </row>
    <row r="16" spans="1:15" s="15" customFormat="1" ht="14.25">
      <c r="A16" s="29" t="s">
        <v>37</v>
      </c>
      <c r="B16" s="21"/>
      <c r="C16" s="30"/>
      <c r="D16" s="30"/>
      <c r="E16" s="23">
        <f>SUM(E6:E15)</f>
        <v>313</v>
      </c>
      <c r="F16" s="31">
        <f aca="true" t="shared" si="0" ref="F16:N16">SUM(F6:F15)</f>
        <v>267.11</v>
      </c>
      <c r="G16" s="31">
        <f t="shared" si="0"/>
        <v>7.799999999999999</v>
      </c>
      <c r="H16" s="31">
        <f t="shared" si="0"/>
        <v>9.559</v>
      </c>
      <c r="I16" s="31">
        <f t="shared" si="0"/>
        <v>37.697</v>
      </c>
      <c r="J16" s="31">
        <f t="shared" si="0"/>
        <v>250.03500000000003</v>
      </c>
      <c r="K16" s="31">
        <f t="shared" si="0"/>
        <v>1.4705000000000001</v>
      </c>
      <c r="L16" s="31">
        <f t="shared" si="0"/>
        <v>0.1315</v>
      </c>
      <c r="M16" s="31">
        <f t="shared" si="0"/>
        <v>0.27990000000000004</v>
      </c>
      <c r="N16" s="32">
        <f t="shared" si="0"/>
        <v>0.203</v>
      </c>
      <c r="O16" s="21"/>
    </row>
    <row r="17" spans="1:15" ht="15">
      <c r="A17" s="25" t="s">
        <v>19</v>
      </c>
      <c r="B17" s="22"/>
      <c r="C17" s="22"/>
      <c r="D17" s="22"/>
      <c r="E17" s="22"/>
      <c r="F17" s="85"/>
      <c r="G17" s="22"/>
      <c r="H17" s="22"/>
      <c r="I17" s="26"/>
      <c r="J17" s="22"/>
      <c r="K17" s="22"/>
      <c r="L17" s="22"/>
      <c r="M17" s="22"/>
      <c r="N17" s="22"/>
      <c r="O17" s="27"/>
    </row>
    <row r="18" spans="1:15" ht="15">
      <c r="A18" s="45" t="s">
        <v>58</v>
      </c>
      <c r="B18" s="18" t="s">
        <v>59</v>
      </c>
      <c r="C18" s="42">
        <v>100</v>
      </c>
      <c r="D18" s="42">
        <v>100</v>
      </c>
      <c r="E18" s="44">
        <v>100</v>
      </c>
      <c r="F18" s="85">
        <f>$D$18*Таблица!D21</f>
        <v>56.00000000000001</v>
      </c>
      <c r="G18" s="85">
        <f>$D$18*Таблица!E21</f>
        <v>2.8000000000000003</v>
      </c>
      <c r="H18" s="85">
        <f>$D$18*Таблица!F21</f>
        <v>3.2</v>
      </c>
      <c r="I18" s="85">
        <f>$D$18*Таблица!G21</f>
        <v>4.1000000000000005</v>
      </c>
      <c r="J18" s="85">
        <f>$D$18*Таблица!H21</f>
        <v>120</v>
      </c>
      <c r="K18" s="85">
        <f>$D$18*Таблица!I21</f>
        <v>0.1</v>
      </c>
      <c r="L18" s="85">
        <f>$D$18*Таблица!J21</f>
        <v>0.03</v>
      </c>
      <c r="M18" s="85">
        <f>$D$18*Таблица!K21</f>
        <v>0.16999999999999998</v>
      </c>
      <c r="N18" s="85">
        <f>$D$18*Таблица!L21</f>
        <v>0.7000000000000001</v>
      </c>
      <c r="O18" s="76">
        <v>253</v>
      </c>
    </row>
    <row r="19" spans="1:15" s="15" customFormat="1" ht="15" thickBot="1">
      <c r="A19" s="29" t="s">
        <v>37</v>
      </c>
      <c r="B19" s="21"/>
      <c r="C19" s="30"/>
      <c r="D19" s="30"/>
      <c r="E19" s="160">
        <f>E18</f>
        <v>100</v>
      </c>
      <c r="F19" s="31">
        <f aca="true" t="shared" si="1" ref="F19:N19">SUM(F18)</f>
        <v>56.00000000000001</v>
      </c>
      <c r="G19" s="31">
        <f t="shared" si="1"/>
        <v>2.8000000000000003</v>
      </c>
      <c r="H19" s="31">
        <f t="shared" si="1"/>
        <v>3.2</v>
      </c>
      <c r="I19" s="31">
        <f t="shared" si="1"/>
        <v>4.1000000000000005</v>
      </c>
      <c r="J19" s="31">
        <f t="shared" si="1"/>
        <v>120</v>
      </c>
      <c r="K19" s="31">
        <f t="shared" si="1"/>
        <v>0.1</v>
      </c>
      <c r="L19" s="31">
        <f t="shared" si="1"/>
        <v>0.03</v>
      </c>
      <c r="M19" s="31">
        <f t="shared" si="1"/>
        <v>0.16999999999999998</v>
      </c>
      <c r="N19" s="32">
        <f t="shared" si="1"/>
        <v>0.7000000000000001</v>
      </c>
      <c r="O19" s="60"/>
    </row>
    <row r="20" spans="1:15" ht="15.75" customHeight="1" thickBot="1">
      <c r="A20" s="25" t="s">
        <v>21</v>
      </c>
      <c r="B20" s="22"/>
      <c r="C20" s="22" t="s">
        <v>218</v>
      </c>
      <c r="D20" s="22" t="s">
        <v>219</v>
      </c>
      <c r="E20" s="161">
        <f>E16+E19</f>
        <v>413</v>
      </c>
      <c r="F20" s="22"/>
      <c r="G20" s="22"/>
      <c r="H20" s="22"/>
      <c r="I20" s="26"/>
      <c r="J20" s="22"/>
      <c r="K20" s="22"/>
      <c r="L20" s="22"/>
      <c r="M20" s="22"/>
      <c r="N20" s="22"/>
      <c r="O20" s="61"/>
    </row>
    <row r="21" spans="1:15" ht="27.75" customHeight="1">
      <c r="A21" s="175" t="s">
        <v>194</v>
      </c>
      <c r="B21" s="37" t="s">
        <v>63</v>
      </c>
      <c r="C21" s="42">
        <v>30</v>
      </c>
      <c r="D21" s="42">
        <v>30</v>
      </c>
      <c r="E21" s="165">
        <v>30</v>
      </c>
      <c r="F21" s="42">
        <f>$D$21*Таблица!D50</f>
        <v>16.5</v>
      </c>
      <c r="G21" s="119">
        <f>$D$21*Таблица!E50</f>
        <v>0.24</v>
      </c>
      <c r="H21" s="119">
        <f>$D$21*Таблица!F50</f>
        <v>1.2</v>
      </c>
      <c r="I21" s="119">
        <f>$D$21*Таблица!G50</f>
        <v>1.2899999999999998</v>
      </c>
      <c r="J21" s="119">
        <f>$D$21*Таблица!H50</f>
        <v>13.2</v>
      </c>
      <c r="K21" s="119">
        <f>$D$21*Таблица!I50</f>
        <v>2.6999999999999997</v>
      </c>
      <c r="L21" s="119">
        <f>$D$21*Таблица!J50</f>
        <v>0.15</v>
      </c>
      <c r="M21" s="119">
        <f>$D$21*Таблица!K50</f>
        <v>0.015</v>
      </c>
      <c r="N21" s="119">
        <f>$D$21*Таблица!L50</f>
        <v>6</v>
      </c>
      <c r="O21" s="181">
        <v>6</v>
      </c>
    </row>
    <row r="22" spans="1:15" ht="15" customHeight="1">
      <c r="A22" s="176"/>
      <c r="B22" s="36" t="s">
        <v>23</v>
      </c>
      <c r="C22" s="115">
        <v>1</v>
      </c>
      <c r="D22" s="115">
        <v>1</v>
      </c>
      <c r="E22" s="172"/>
      <c r="F22" s="115">
        <f>$D$22*Таблица!D26</f>
        <v>8.99</v>
      </c>
      <c r="G22" s="115">
        <f>$D$22*Таблица!E26</f>
        <v>0</v>
      </c>
      <c r="H22" s="115">
        <f>$D$22*Таблица!F26</f>
        <v>0.999</v>
      </c>
      <c r="I22" s="115">
        <f>$D$22*Таблица!G26</f>
        <v>0</v>
      </c>
      <c r="J22" s="115">
        <f>$D$22*Таблица!H26</f>
        <v>0</v>
      </c>
      <c r="K22" s="115">
        <f>$D$22*Таблица!I26</f>
        <v>0</v>
      </c>
      <c r="L22" s="115">
        <f>$D$22*Таблица!J26</f>
        <v>0</v>
      </c>
      <c r="M22" s="115">
        <f>$D$22*Таблица!K26</f>
        <v>0</v>
      </c>
      <c r="N22" s="115">
        <f>$D$22*Таблица!L26</f>
        <v>0</v>
      </c>
      <c r="O22" s="182"/>
    </row>
    <row r="23" spans="1:15" ht="15">
      <c r="A23" s="163" t="s">
        <v>203</v>
      </c>
      <c r="B23" s="18" t="s">
        <v>26</v>
      </c>
      <c r="C23" s="42">
        <v>40</v>
      </c>
      <c r="D23" s="42">
        <v>40</v>
      </c>
      <c r="E23" s="168">
        <v>150</v>
      </c>
      <c r="F23" s="42">
        <f>$D$23*Таблица!D34</f>
        <v>32</v>
      </c>
      <c r="G23" s="42">
        <f>$D$23*Таблица!E34</f>
        <v>0.8</v>
      </c>
      <c r="H23" s="42">
        <f>$D$23*Таблица!F34</f>
        <v>0.16</v>
      </c>
      <c r="I23" s="42">
        <f>$D$23*Таблица!G34</f>
        <v>6.92</v>
      </c>
      <c r="J23" s="42">
        <f>$D$23*Таблица!H34</f>
        <v>4</v>
      </c>
      <c r="K23" s="42">
        <f>$D$23*Таблица!I34</f>
        <v>0.36</v>
      </c>
      <c r="L23" s="42">
        <f>$D$23*Таблица!J34</f>
        <v>0.047999999999999994</v>
      </c>
      <c r="M23" s="42">
        <f>$D$23*Таблица!K34</f>
        <v>0.02</v>
      </c>
      <c r="N23" s="28">
        <f>$D$23*Таблица!L34</f>
        <v>8</v>
      </c>
      <c r="O23" s="170">
        <v>49</v>
      </c>
    </row>
    <row r="24" spans="1:15" ht="15">
      <c r="A24" s="163"/>
      <c r="B24" s="18" t="s">
        <v>36</v>
      </c>
      <c r="C24" s="42">
        <v>25</v>
      </c>
      <c r="D24" s="42">
        <v>25</v>
      </c>
      <c r="E24" s="168"/>
      <c r="F24" s="42">
        <f>$D$24*Таблица!D39</f>
        <v>54.50000000000001</v>
      </c>
      <c r="G24" s="42">
        <f>$D$24*Таблица!E39</f>
        <v>4.65</v>
      </c>
      <c r="H24" s="42">
        <f>$D$24*Таблица!F39</f>
        <v>4</v>
      </c>
      <c r="I24" s="42">
        <f>$D$24*Таблица!G39</f>
        <v>0</v>
      </c>
      <c r="J24" s="42">
        <f>$D$24*Таблица!H39</f>
        <v>2.25</v>
      </c>
      <c r="K24" s="42">
        <f>$D$24*Таблица!I39</f>
        <v>0.65</v>
      </c>
      <c r="L24" s="42">
        <f>$D$24*Таблица!J39</f>
        <v>0.15</v>
      </c>
      <c r="M24" s="42">
        <f>$D$24*Таблица!K39</f>
        <v>0.375</v>
      </c>
      <c r="N24" s="42">
        <f>$D$24*Таблица!L39</f>
        <v>0</v>
      </c>
      <c r="O24" s="170"/>
    </row>
    <row r="25" spans="1:15" ht="15">
      <c r="A25" s="163"/>
      <c r="B25" s="18" t="s">
        <v>24</v>
      </c>
      <c r="C25" s="42">
        <v>10</v>
      </c>
      <c r="D25" s="42">
        <v>10</v>
      </c>
      <c r="E25" s="168"/>
      <c r="F25" s="42">
        <f>$D$25*Таблица!D29</f>
        <v>4.1</v>
      </c>
      <c r="G25" s="42">
        <f>$D$25*Таблица!E29</f>
        <v>0.14</v>
      </c>
      <c r="H25" s="42">
        <f>$D$25*Таблица!F29</f>
        <v>0</v>
      </c>
      <c r="I25" s="42">
        <f>$D$25*Таблица!G29</f>
        <v>0.9099999999999999</v>
      </c>
      <c r="J25" s="42">
        <f>$D$25*Таблица!H29</f>
        <v>3.1</v>
      </c>
      <c r="K25" s="42">
        <f>$D$25*Таблица!I29</f>
        <v>0.08</v>
      </c>
      <c r="L25" s="42">
        <f>$D$25*Таблица!J29</f>
        <v>0.005</v>
      </c>
      <c r="M25" s="42">
        <f>$D$25*Таблица!K29</f>
        <v>0.002</v>
      </c>
      <c r="N25" s="28">
        <f>$D$25*Таблица!L29</f>
        <v>1</v>
      </c>
      <c r="O25" s="170"/>
    </row>
    <row r="26" spans="1:15" ht="15">
      <c r="A26" s="163"/>
      <c r="B26" s="18" t="s">
        <v>25</v>
      </c>
      <c r="C26" s="42">
        <v>10</v>
      </c>
      <c r="D26" s="42">
        <v>10</v>
      </c>
      <c r="E26" s="168"/>
      <c r="F26" s="42">
        <f>$D$26*Таблица!D30</f>
        <v>3.4000000000000004</v>
      </c>
      <c r="G26" s="42">
        <f>$D$26*Таблица!E30</f>
        <v>0.13</v>
      </c>
      <c r="H26" s="42">
        <f>$D$26*Таблица!F30</f>
        <v>0.01</v>
      </c>
      <c r="I26" s="42">
        <f>$D$26*Таблица!G30</f>
        <v>0.8400000000000001</v>
      </c>
      <c r="J26" s="42">
        <f>$D$26*Таблица!H30</f>
        <v>5.1</v>
      </c>
      <c r="K26" s="42">
        <f>$D$26*Таблица!I30</f>
        <v>0.12</v>
      </c>
      <c r="L26" s="42">
        <f>$D$26*Таблица!J30</f>
        <v>0.005999999999999999</v>
      </c>
      <c r="M26" s="42">
        <f>$D$26*Таблица!K30</f>
        <v>0.007</v>
      </c>
      <c r="N26" s="28">
        <f>$D$26*Таблица!L30</f>
        <v>0.5</v>
      </c>
      <c r="O26" s="170"/>
    </row>
    <row r="27" spans="1:15" ht="15">
      <c r="A27" s="163"/>
      <c r="B27" s="18" t="s">
        <v>42</v>
      </c>
      <c r="C27" s="96">
        <v>40</v>
      </c>
      <c r="D27" s="96">
        <v>40</v>
      </c>
      <c r="E27" s="168"/>
      <c r="F27" s="96">
        <f>$D$27*Таблица!D27</f>
        <v>10.8</v>
      </c>
      <c r="G27" s="128">
        <f>$D$27*Таблица!E27</f>
        <v>0.72</v>
      </c>
      <c r="H27" s="128">
        <f>$D$27*Таблица!F27</f>
        <v>0.04</v>
      </c>
      <c r="I27" s="128">
        <f>$D$27*Таблица!G27</f>
        <v>1.88</v>
      </c>
      <c r="J27" s="128">
        <f>$D$27*Таблица!H27</f>
        <v>19.2</v>
      </c>
      <c r="K27" s="128">
        <f>$D$27*Таблица!I27</f>
        <v>0.4</v>
      </c>
      <c r="L27" s="128">
        <f>$D$27*Таблица!J27</f>
        <v>0.023999999999999997</v>
      </c>
      <c r="M27" s="128">
        <f>$D$27*Таблица!K27</f>
        <v>0.02</v>
      </c>
      <c r="N27" s="128">
        <f>$D$27*Таблица!L27</f>
        <v>20</v>
      </c>
      <c r="O27" s="170"/>
    </row>
    <row r="28" spans="1:15" ht="15">
      <c r="A28" s="163"/>
      <c r="B28" s="18" t="s">
        <v>141</v>
      </c>
      <c r="C28" s="133">
        <v>5</v>
      </c>
      <c r="D28" s="133">
        <v>5</v>
      </c>
      <c r="E28" s="168"/>
      <c r="F28" s="133">
        <f>$D$28*Таблица!D20</f>
        <v>10.3</v>
      </c>
      <c r="G28" s="133">
        <f>$D$28*Таблица!E20</f>
        <v>0.14</v>
      </c>
      <c r="H28" s="133">
        <f>$D$28*Таблица!F20</f>
        <v>1</v>
      </c>
      <c r="I28" s="133">
        <f>$D$28*Таблица!G20</f>
        <v>0.16</v>
      </c>
      <c r="J28" s="133">
        <f>$D$28*Таблица!H20</f>
        <v>9</v>
      </c>
      <c r="K28" s="133">
        <f>$D$28*Таблица!I20</f>
        <v>0.01</v>
      </c>
      <c r="L28" s="133">
        <f>$D$28*Таблица!J20</f>
        <v>0.0029999999999999996</v>
      </c>
      <c r="M28" s="133">
        <f>$D$28*Таблица!K20</f>
        <v>0.01</v>
      </c>
      <c r="N28" s="133">
        <f>$D$28*Таблица!L20</f>
        <v>0.05</v>
      </c>
      <c r="O28" s="170"/>
    </row>
    <row r="29" spans="1:15" ht="15">
      <c r="A29" s="163"/>
      <c r="B29" s="18" t="s">
        <v>16</v>
      </c>
      <c r="C29" s="42">
        <v>3</v>
      </c>
      <c r="D29" s="42">
        <v>3</v>
      </c>
      <c r="E29" s="168"/>
      <c r="F29" s="42">
        <f>$D$29*Таблица!D24</f>
        <v>22.02</v>
      </c>
      <c r="G29" s="42">
        <f>$D$29*Таблица!E24</f>
        <v>0.012</v>
      </c>
      <c r="H29" s="42">
        <f>$D$29*Таблица!F24</f>
        <v>2.355</v>
      </c>
      <c r="I29" s="42">
        <f>$D$29*Таблица!G24</f>
        <v>0.015</v>
      </c>
      <c r="J29" s="42">
        <f>$D$29*Таблица!H24</f>
        <v>0.72</v>
      </c>
      <c r="K29" s="42">
        <f>$D$29*Таблица!I24</f>
        <v>0.06</v>
      </c>
      <c r="L29" s="42">
        <f>$D$29*Таблица!J24</f>
        <v>0.003</v>
      </c>
      <c r="M29" s="42">
        <f>$D$29*Таблица!K24</f>
        <v>0.003</v>
      </c>
      <c r="N29" s="28">
        <f>$D$29*Таблица!L24</f>
        <v>0</v>
      </c>
      <c r="O29" s="170"/>
    </row>
    <row r="30" spans="1:15" ht="15">
      <c r="A30" s="163"/>
      <c r="B30" s="18" t="s">
        <v>23</v>
      </c>
      <c r="C30" s="42">
        <v>3</v>
      </c>
      <c r="D30" s="42">
        <v>3</v>
      </c>
      <c r="E30" s="168"/>
      <c r="F30" s="42">
        <f>$D$30*Таблица!D26</f>
        <v>26.97</v>
      </c>
      <c r="G30" s="42">
        <f>$D$30*Таблица!E26</f>
        <v>0</v>
      </c>
      <c r="H30" s="42">
        <f>$D$30*Таблица!F26</f>
        <v>2.997</v>
      </c>
      <c r="I30" s="42">
        <f>$D$30*Таблица!G26</f>
        <v>0</v>
      </c>
      <c r="J30" s="42">
        <f>$D$30*Таблица!H26</f>
        <v>0</v>
      </c>
      <c r="K30" s="42">
        <f>$D$30*Таблица!I26</f>
        <v>0</v>
      </c>
      <c r="L30" s="42">
        <f>$D$30*Таблица!J26</f>
        <v>0</v>
      </c>
      <c r="M30" s="42">
        <f>$D$30*Таблица!K26</f>
        <v>0</v>
      </c>
      <c r="N30" s="28">
        <f>$D$30*Таблица!L26</f>
        <v>0</v>
      </c>
      <c r="O30" s="171"/>
    </row>
    <row r="31" spans="1:15" ht="15">
      <c r="A31" s="175" t="s">
        <v>159</v>
      </c>
      <c r="B31" s="18" t="s">
        <v>24</v>
      </c>
      <c r="C31" s="42">
        <v>30</v>
      </c>
      <c r="D31" s="42">
        <v>30</v>
      </c>
      <c r="E31" s="164">
        <v>50</v>
      </c>
      <c r="F31" s="42">
        <f>$D$31*Таблица!D29</f>
        <v>12.299999999999999</v>
      </c>
      <c r="G31" s="42">
        <f>$D$31*Таблица!E29</f>
        <v>0.42</v>
      </c>
      <c r="H31" s="42">
        <f>$D$31*Таблица!F29</f>
        <v>0</v>
      </c>
      <c r="I31" s="42">
        <f>$D$31*Таблица!G29</f>
        <v>2.73</v>
      </c>
      <c r="J31" s="42">
        <f>$D$31*Таблица!H29</f>
        <v>9.3</v>
      </c>
      <c r="K31" s="42">
        <f>$D$31*Таблица!I29</f>
        <v>0.24</v>
      </c>
      <c r="L31" s="42">
        <f>$D$31*Таблица!J29</f>
        <v>0.015</v>
      </c>
      <c r="M31" s="42">
        <f>$D$31*Таблица!K29</f>
        <v>0.006</v>
      </c>
      <c r="N31" s="28">
        <f>$D$31*Таблица!L29</f>
        <v>3</v>
      </c>
      <c r="O31" s="181">
        <v>90</v>
      </c>
    </row>
    <row r="32" spans="1:15" ht="15">
      <c r="A32" s="177"/>
      <c r="B32" s="18" t="s">
        <v>25</v>
      </c>
      <c r="C32" s="50">
        <v>30</v>
      </c>
      <c r="D32" s="50">
        <v>30</v>
      </c>
      <c r="E32" s="165"/>
      <c r="F32" s="85">
        <f>$D$32*Таблица!D30</f>
        <v>10.200000000000001</v>
      </c>
      <c r="G32" s="85">
        <f>$D$32*Таблица!E30</f>
        <v>0.38999999999999996</v>
      </c>
      <c r="H32" s="85">
        <f>$D$32*Таблица!F30</f>
        <v>0.03</v>
      </c>
      <c r="I32" s="85">
        <f>$D$32*Таблица!G30</f>
        <v>2.52</v>
      </c>
      <c r="J32" s="85">
        <f>$D$32*Таблица!H30</f>
        <v>15.3</v>
      </c>
      <c r="K32" s="85">
        <f>$D$32*Таблица!I30</f>
        <v>0.36</v>
      </c>
      <c r="L32" s="85">
        <f>$D$32*Таблица!J30</f>
        <v>0.018</v>
      </c>
      <c r="M32" s="85">
        <f>$D$32*Таблица!K30</f>
        <v>0.021</v>
      </c>
      <c r="N32" s="85">
        <f>$D$32*Таблица!L30</f>
        <v>1.5</v>
      </c>
      <c r="O32" s="199"/>
    </row>
    <row r="33" spans="1:15" ht="15">
      <c r="A33" s="177"/>
      <c r="B33" s="18" t="s">
        <v>16</v>
      </c>
      <c r="C33" s="119">
        <v>2</v>
      </c>
      <c r="D33" s="119">
        <v>2</v>
      </c>
      <c r="E33" s="165"/>
      <c r="F33" s="119">
        <f>$D$33*Таблица!D24</f>
        <v>14.68</v>
      </c>
      <c r="G33" s="128">
        <f>$D$33*Таблица!E24</f>
        <v>0.008</v>
      </c>
      <c r="H33" s="128">
        <f>$D$33*Таблица!F24</f>
        <v>1.57</v>
      </c>
      <c r="I33" s="128">
        <f>$D$33*Таблица!G24</f>
        <v>0.01</v>
      </c>
      <c r="J33" s="128">
        <f>$D$33*Таблица!H24</f>
        <v>0.48</v>
      </c>
      <c r="K33" s="128">
        <f>$D$33*Таблица!I24</f>
        <v>0.04</v>
      </c>
      <c r="L33" s="128">
        <f>$D$33*Таблица!J24</f>
        <v>0.002</v>
      </c>
      <c r="M33" s="128">
        <f>$D$33*Таблица!K24</f>
        <v>0.002</v>
      </c>
      <c r="N33" s="128">
        <f>$D$33*Таблица!L24</f>
        <v>0</v>
      </c>
      <c r="O33" s="199"/>
    </row>
    <row r="34" spans="1:15" ht="15">
      <c r="A34" s="177"/>
      <c r="B34" s="18" t="s">
        <v>23</v>
      </c>
      <c r="C34" s="119">
        <v>3.2</v>
      </c>
      <c r="D34" s="119">
        <v>3.2</v>
      </c>
      <c r="E34" s="165"/>
      <c r="F34" s="119">
        <f>$D$34*Таблица!D26</f>
        <v>28.768</v>
      </c>
      <c r="G34" s="128">
        <f>$D$34*Таблица!E26</f>
        <v>0</v>
      </c>
      <c r="H34" s="128">
        <f>$D$34*Таблица!F26</f>
        <v>3.1968</v>
      </c>
      <c r="I34" s="128">
        <f>$D$34*Таблица!G26</f>
        <v>0</v>
      </c>
      <c r="J34" s="128">
        <f>$D$34*Таблица!H26</f>
        <v>0</v>
      </c>
      <c r="K34" s="128">
        <f>$D$34*Таблица!I26</f>
        <v>0</v>
      </c>
      <c r="L34" s="128">
        <f>$D$34*Таблица!J26</f>
        <v>0</v>
      </c>
      <c r="M34" s="128">
        <f>$D$34*Таблица!K26</f>
        <v>0</v>
      </c>
      <c r="N34" s="128">
        <f>$D$34*Таблица!L26</f>
        <v>0</v>
      </c>
      <c r="O34" s="199"/>
    </row>
    <row r="35" spans="1:15" ht="15">
      <c r="A35" s="177"/>
      <c r="B35" s="18" t="s">
        <v>36</v>
      </c>
      <c r="C35" s="42">
        <v>60</v>
      </c>
      <c r="D35" s="42">
        <v>60</v>
      </c>
      <c r="E35" s="165"/>
      <c r="F35" s="42">
        <f>$D$35*Таблица!D39</f>
        <v>130.8</v>
      </c>
      <c r="G35" s="42">
        <f>$D$35*Таблица!E39</f>
        <v>11.16</v>
      </c>
      <c r="H35" s="42">
        <f>$D$35*Таблица!F39</f>
        <v>9.6</v>
      </c>
      <c r="I35" s="42">
        <f>$D$35*Таблица!G39</f>
        <v>0</v>
      </c>
      <c r="J35" s="42">
        <f>$D$35*Таблица!H39</f>
        <v>5.3999999999999995</v>
      </c>
      <c r="K35" s="42">
        <f>$D$35*Таблица!I39</f>
        <v>1.5599999999999998</v>
      </c>
      <c r="L35" s="42">
        <f>$D$35*Таблица!J39</f>
        <v>0.36</v>
      </c>
      <c r="M35" s="42">
        <f>$D$35*Таблица!K39</f>
        <v>0.8999999999999999</v>
      </c>
      <c r="N35" s="42">
        <f>$D$35*Таблица!L39</f>
        <v>0</v>
      </c>
      <c r="O35" s="199"/>
    </row>
    <row r="36" spans="1:15" ht="30">
      <c r="A36" s="176"/>
      <c r="B36" s="18" t="s">
        <v>142</v>
      </c>
      <c r="C36" s="42">
        <v>2</v>
      </c>
      <c r="D36" s="42">
        <v>2</v>
      </c>
      <c r="E36" s="172"/>
      <c r="F36" s="42">
        <f>$D$36*Таблица!D51</f>
        <v>1.98</v>
      </c>
      <c r="G36" s="42">
        <f>$D$36*Таблица!E51</f>
        <v>0.096</v>
      </c>
      <c r="H36" s="42">
        <f>$D$36*Таблица!F51</f>
        <v>0</v>
      </c>
      <c r="I36" s="42">
        <f>$D$36*Таблица!G51</f>
        <v>0.38</v>
      </c>
      <c r="J36" s="42">
        <f>$D$36*Таблица!H51</f>
        <v>0.4</v>
      </c>
      <c r="K36" s="42">
        <f>$D$36*Таблица!I51</f>
        <v>0.04</v>
      </c>
      <c r="L36" s="42">
        <f>$D$36*Таблица!J51</f>
        <v>0.003</v>
      </c>
      <c r="M36" s="42">
        <f>$D$36*Таблица!K51</f>
        <v>0.34</v>
      </c>
      <c r="N36" s="28">
        <f>$D$36*Таблица!L51</f>
        <v>0.52</v>
      </c>
      <c r="O36" s="182"/>
    </row>
    <row r="37" spans="1:15" ht="15">
      <c r="A37" s="175" t="s">
        <v>197</v>
      </c>
      <c r="B37" s="18" t="s">
        <v>16</v>
      </c>
      <c r="C37" s="42">
        <v>2</v>
      </c>
      <c r="D37" s="42">
        <v>2</v>
      </c>
      <c r="E37" s="164">
        <v>70</v>
      </c>
      <c r="F37" s="42">
        <f>$D$37*Таблица!D24</f>
        <v>14.68</v>
      </c>
      <c r="G37" s="42">
        <f>$D$37*Таблица!E24</f>
        <v>0.008</v>
      </c>
      <c r="H37" s="42">
        <f>$D$37*Таблица!F24</f>
        <v>1.57</v>
      </c>
      <c r="I37" s="42">
        <f>$D$37*Таблица!G24</f>
        <v>0.01</v>
      </c>
      <c r="J37" s="42">
        <f>$D$37*Таблица!H24</f>
        <v>0.48</v>
      </c>
      <c r="K37" s="42">
        <f>$D$37*Таблица!I24</f>
        <v>0.04</v>
      </c>
      <c r="L37" s="42">
        <f>$D$37*Таблица!J24</f>
        <v>0.002</v>
      </c>
      <c r="M37" s="42">
        <f>$D$37*Таблица!K24</f>
        <v>0.002</v>
      </c>
      <c r="N37" s="28">
        <f>$D$37*Таблица!L24</f>
        <v>0</v>
      </c>
      <c r="O37" s="181">
        <v>197</v>
      </c>
    </row>
    <row r="38" spans="1:15" ht="15">
      <c r="A38" s="176"/>
      <c r="B38" s="18" t="s">
        <v>57</v>
      </c>
      <c r="C38" s="42">
        <v>25</v>
      </c>
      <c r="D38" s="42">
        <v>25</v>
      </c>
      <c r="E38" s="172"/>
      <c r="F38" s="42">
        <f>$D$38*Таблица!D14</f>
        <v>83.75</v>
      </c>
      <c r="G38" s="42">
        <f>$D$38*Таблица!E26</f>
        <v>0</v>
      </c>
      <c r="H38" s="42">
        <f>$D$38*Таблица!F26</f>
        <v>24.975</v>
      </c>
      <c r="I38" s="42">
        <f>$D$38*Таблица!G26</f>
        <v>0</v>
      </c>
      <c r="J38" s="42">
        <f>$D$38*Таблица!H26</f>
        <v>0</v>
      </c>
      <c r="K38" s="42">
        <f>$D$38*Таблица!I26</f>
        <v>0</v>
      </c>
      <c r="L38" s="42">
        <f>$D$38*Таблица!J26</f>
        <v>0</v>
      </c>
      <c r="M38" s="42">
        <f>$D$38*Таблица!K26</f>
        <v>0</v>
      </c>
      <c r="N38" s="28">
        <f>$D$38*Таблица!L26</f>
        <v>0</v>
      </c>
      <c r="O38" s="182"/>
    </row>
    <row r="39" spans="1:15" ht="30">
      <c r="A39" s="163" t="s">
        <v>28</v>
      </c>
      <c r="B39" s="18" t="s">
        <v>29</v>
      </c>
      <c r="C39" s="42">
        <v>28</v>
      </c>
      <c r="D39" s="42">
        <v>28</v>
      </c>
      <c r="E39" s="42">
        <v>28</v>
      </c>
      <c r="F39" s="42">
        <f>$D$39*Таблица!D2</f>
        <v>73.36</v>
      </c>
      <c r="G39" s="150">
        <f>$D$39*Таблица!E2</f>
        <v>2.156</v>
      </c>
      <c r="H39" s="150">
        <f>$D$39*Таблица!F2</f>
        <v>0.84</v>
      </c>
      <c r="I39" s="150">
        <f>$D$39*Таблица!G2</f>
        <v>13.943999999999999</v>
      </c>
      <c r="J39" s="150">
        <f>$D$39*Таблица!H2</f>
        <v>5.6000000000000005</v>
      </c>
      <c r="K39" s="150">
        <f>$D$39*Таблица!I2</f>
        <v>0.252</v>
      </c>
      <c r="L39" s="150">
        <f>$D$39*Таблица!J2</f>
        <v>0.0308</v>
      </c>
      <c r="M39" s="150">
        <f>$D$39*Таблица!K2</f>
        <v>0.0224</v>
      </c>
      <c r="N39" s="150">
        <f>$D$39*Таблица!L2</f>
        <v>0</v>
      </c>
      <c r="O39" s="18"/>
    </row>
    <row r="40" spans="1:15" ht="30">
      <c r="A40" s="163"/>
      <c r="B40" s="18" t="s">
        <v>30</v>
      </c>
      <c r="C40" s="42">
        <v>32</v>
      </c>
      <c r="D40" s="42">
        <v>32</v>
      </c>
      <c r="E40" s="42">
        <v>32</v>
      </c>
      <c r="F40" s="42">
        <f>$D$40*Таблица!D3</f>
        <v>57.92</v>
      </c>
      <c r="G40" s="42">
        <f>$D$40*Таблица!E3</f>
        <v>2.112</v>
      </c>
      <c r="H40" s="42">
        <f>$D$40*Таблица!F3</f>
        <v>0.384</v>
      </c>
      <c r="I40" s="42">
        <f>$D$40*Таблица!G3</f>
        <v>10.944</v>
      </c>
      <c r="J40" s="42">
        <f>$D$40*Таблица!H3</f>
        <v>0.672</v>
      </c>
      <c r="K40" s="42">
        <f>$D$40*Таблица!I3</f>
        <v>0.64</v>
      </c>
      <c r="L40" s="42">
        <f>$D$40*Таблица!J3</f>
        <v>0.0256</v>
      </c>
      <c r="M40" s="42">
        <f>$D$40*Таблица!K3</f>
        <v>0.016</v>
      </c>
      <c r="N40" s="28">
        <f>$D$40*Таблица!L3</f>
        <v>0</v>
      </c>
      <c r="O40" s="18"/>
    </row>
    <row r="41" spans="1:15" ht="57.75" customHeight="1">
      <c r="A41" s="163" t="s">
        <v>171</v>
      </c>
      <c r="B41" s="37" t="s">
        <v>150</v>
      </c>
      <c r="C41" s="42">
        <v>5</v>
      </c>
      <c r="D41" s="42">
        <v>5</v>
      </c>
      <c r="E41" s="168">
        <v>150</v>
      </c>
      <c r="F41" s="85">
        <f>$D$41*Таблица!D57</f>
        <v>1.75</v>
      </c>
      <c r="G41" s="85">
        <f>$D$41*Таблица!E57</f>
        <v>0.015</v>
      </c>
      <c r="H41" s="85">
        <f>$D$41*Таблица!F57</f>
        <v>0</v>
      </c>
      <c r="I41" s="85">
        <f>$D$41*Таблица!G57</f>
        <v>4.5</v>
      </c>
      <c r="J41" s="85">
        <f>$D$41*Таблица!H57</f>
        <v>0.22499999999999998</v>
      </c>
      <c r="K41" s="85">
        <f>$D$41*Таблица!I57</f>
        <v>0</v>
      </c>
      <c r="L41" s="85">
        <f>$D$41*Таблица!J57</f>
        <v>0.015</v>
      </c>
      <c r="M41" s="85">
        <f>$D$41*Таблица!K57</f>
        <v>0.015</v>
      </c>
      <c r="N41" s="85">
        <f>$D$41*Таблица!L57</f>
        <v>0.95</v>
      </c>
      <c r="O41" s="169">
        <v>274</v>
      </c>
    </row>
    <row r="42" spans="1:15" ht="17.25" customHeight="1">
      <c r="A42" s="163"/>
      <c r="B42" s="18" t="s">
        <v>17</v>
      </c>
      <c r="C42" s="42">
        <v>8.6</v>
      </c>
      <c r="D42" s="42">
        <v>8.6</v>
      </c>
      <c r="E42" s="168"/>
      <c r="F42" s="42">
        <f>$D$42*Таблица!D15</f>
        <v>32.594</v>
      </c>
      <c r="G42" s="42">
        <f>$D$42*Таблица!E15</f>
        <v>0</v>
      </c>
      <c r="H42" s="42">
        <f>$D$42*Таблица!F15</f>
        <v>0</v>
      </c>
      <c r="I42" s="42">
        <f>$D$42*Таблица!G15</f>
        <v>8.582799999999999</v>
      </c>
      <c r="J42" s="42">
        <f>$D$42*Таблица!H15</f>
        <v>0.172</v>
      </c>
      <c r="K42" s="42">
        <f>$D$42*Таблица!I15</f>
        <v>0.258</v>
      </c>
      <c r="L42" s="42">
        <f>$D$42*Таблица!J15</f>
        <v>0</v>
      </c>
      <c r="M42" s="42">
        <f>$D$42*Таблица!K15</f>
        <v>0</v>
      </c>
      <c r="N42" s="28">
        <f>$D$42*Таблица!L15</f>
        <v>0</v>
      </c>
      <c r="O42" s="171"/>
    </row>
    <row r="43" spans="1:15" s="15" customFormat="1" ht="14.25">
      <c r="A43" s="29" t="s">
        <v>37</v>
      </c>
      <c r="B43" s="21"/>
      <c r="C43" s="30"/>
      <c r="D43" s="30"/>
      <c r="E43" s="23">
        <f aca="true" t="shared" si="2" ref="E43:N43">SUM(E21:E42)</f>
        <v>510</v>
      </c>
      <c r="F43" s="31">
        <f t="shared" si="2"/>
        <v>652.3620000000001</v>
      </c>
      <c r="G43" s="31">
        <f t="shared" si="2"/>
        <v>23.196999999999996</v>
      </c>
      <c r="H43" s="31">
        <f t="shared" si="2"/>
        <v>54.92680000000001</v>
      </c>
      <c r="I43" s="31">
        <f t="shared" si="2"/>
        <v>55.6358</v>
      </c>
      <c r="J43" s="31">
        <f t="shared" si="2"/>
        <v>94.59899999999999</v>
      </c>
      <c r="K43" s="31">
        <f t="shared" si="2"/>
        <v>7.809999999999999</v>
      </c>
      <c r="L43" s="31">
        <f t="shared" si="2"/>
        <v>0.8604</v>
      </c>
      <c r="M43" s="31">
        <f t="shared" si="2"/>
        <v>1.7764</v>
      </c>
      <c r="N43" s="31">
        <f t="shared" si="2"/>
        <v>41.52</v>
      </c>
      <c r="O43" s="21"/>
    </row>
    <row r="44" spans="1:15" ht="15">
      <c r="A44" s="25" t="s">
        <v>32</v>
      </c>
      <c r="B44" s="22"/>
      <c r="C44" s="22"/>
      <c r="D44" s="22"/>
      <c r="E44" s="22"/>
      <c r="F44" s="22"/>
      <c r="G44" s="22"/>
      <c r="H44" s="22"/>
      <c r="I44" s="26"/>
      <c r="J44" s="22"/>
      <c r="K44" s="22"/>
      <c r="L44" s="22"/>
      <c r="M44" s="22"/>
      <c r="N44" s="22"/>
      <c r="O44" s="27"/>
    </row>
    <row r="45" spans="1:15" ht="15">
      <c r="A45" s="175" t="s">
        <v>198</v>
      </c>
      <c r="B45" s="18" t="s">
        <v>26</v>
      </c>
      <c r="C45" s="42">
        <v>90</v>
      </c>
      <c r="D45" s="42">
        <v>90</v>
      </c>
      <c r="E45" s="164">
        <v>150</v>
      </c>
      <c r="F45" s="42">
        <f>$D$45*Таблица!D34</f>
        <v>72</v>
      </c>
      <c r="G45" s="133">
        <f>$D$45*Таблица!E34</f>
        <v>1.8</v>
      </c>
      <c r="H45" s="133">
        <f>$D$45*Таблица!F34</f>
        <v>0.36</v>
      </c>
      <c r="I45" s="133">
        <f>$D$45*Таблица!G34</f>
        <v>15.569999999999999</v>
      </c>
      <c r="J45" s="133">
        <f>$D$45*Таблица!H34</f>
        <v>9</v>
      </c>
      <c r="K45" s="133">
        <f>$D$45*Таблица!I34</f>
        <v>0.8099999999999999</v>
      </c>
      <c r="L45" s="133">
        <f>$D$45*Таблица!J34</f>
        <v>0.10799999999999998</v>
      </c>
      <c r="M45" s="133">
        <f>$D$45*Таблица!K34</f>
        <v>0.045</v>
      </c>
      <c r="N45" s="133">
        <f>$D$45*Таблица!L34</f>
        <v>18</v>
      </c>
      <c r="O45" s="169">
        <v>319</v>
      </c>
    </row>
    <row r="46" spans="1:15" ht="15">
      <c r="A46" s="177"/>
      <c r="B46" s="18" t="s">
        <v>18</v>
      </c>
      <c r="C46" s="69">
        <v>75</v>
      </c>
      <c r="D46" s="69">
        <v>75</v>
      </c>
      <c r="E46" s="165"/>
      <c r="F46" s="85">
        <f>$D$46*Таблица!D19</f>
        <v>39</v>
      </c>
      <c r="G46" s="96">
        <f>$D$46*Таблица!E19</f>
        <v>2.1</v>
      </c>
      <c r="H46" s="96">
        <f>$D$46*Таблица!F19</f>
        <v>1.875</v>
      </c>
      <c r="I46" s="96">
        <f>$D$46*Таблица!G19</f>
        <v>3.525</v>
      </c>
      <c r="J46" s="96">
        <f>$D$46*Таблица!H19</f>
        <v>90.75</v>
      </c>
      <c r="K46" s="96">
        <f>$D$46*Таблица!I19</f>
        <v>0.075</v>
      </c>
      <c r="L46" s="96">
        <f>$D$46*Таблица!J19</f>
        <v>0.0225</v>
      </c>
      <c r="M46" s="96">
        <f>$D$46*Таблица!K19</f>
        <v>0.09749999999999999</v>
      </c>
      <c r="N46" s="96">
        <f>$D$46*Таблица!L19</f>
        <v>0.075</v>
      </c>
      <c r="O46" s="170"/>
    </row>
    <row r="47" spans="1:15" ht="15">
      <c r="A47" s="177"/>
      <c r="B47" s="18" t="s">
        <v>16</v>
      </c>
      <c r="C47" s="42">
        <v>2.4</v>
      </c>
      <c r="D47" s="42">
        <v>2.4</v>
      </c>
      <c r="E47" s="165"/>
      <c r="F47" s="42">
        <f>$D$47*Таблица!D24</f>
        <v>17.616</v>
      </c>
      <c r="G47" s="85">
        <f>$D$47*Таблица!E24</f>
        <v>0.0096</v>
      </c>
      <c r="H47" s="85">
        <f>$D$47*Таблица!F24</f>
        <v>1.884</v>
      </c>
      <c r="I47" s="85">
        <f>$D$47*Таблица!G24</f>
        <v>0.012</v>
      </c>
      <c r="J47" s="85">
        <f>$D$47*Таблица!H24</f>
        <v>0.576</v>
      </c>
      <c r="K47" s="85">
        <f>$D$47*Таблица!I24</f>
        <v>0.048</v>
      </c>
      <c r="L47" s="85">
        <f>$D$47*Таблица!J24</f>
        <v>0.0024</v>
      </c>
      <c r="M47" s="85">
        <f>$D$47*Таблица!K24</f>
        <v>0.0024</v>
      </c>
      <c r="N47" s="85">
        <f>$D$47*Таблица!L24</f>
        <v>0</v>
      </c>
      <c r="O47" s="170"/>
    </row>
    <row r="48" spans="1:15" ht="15">
      <c r="A48" s="177"/>
      <c r="B48" s="18" t="s">
        <v>43</v>
      </c>
      <c r="C48" s="72">
        <v>10</v>
      </c>
      <c r="D48" s="72">
        <v>10</v>
      </c>
      <c r="E48" s="165"/>
      <c r="F48" s="85">
        <f>$D$48*Таблица!D4</f>
        <v>33.4</v>
      </c>
      <c r="G48" s="128">
        <f>$D$48*Таблица!E4</f>
        <v>1.03</v>
      </c>
      <c r="H48" s="128">
        <f>$D$48*Таблица!F4</f>
        <v>0.10999999999999999</v>
      </c>
      <c r="I48" s="128">
        <f>$D$48*Таблица!G4</f>
        <v>6.8999999999999995</v>
      </c>
      <c r="J48" s="128">
        <f>$D$48*Таблица!H4</f>
        <v>1.7999999999999998</v>
      </c>
      <c r="K48" s="128">
        <f>$D$48*Таблица!I4</f>
        <v>0.12</v>
      </c>
      <c r="L48" s="128">
        <f>$D$48*Таблица!J4</f>
        <v>0.016999999999999998</v>
      </c>
      <c r="M48" s="128">
        <f>$D$48*Таблица!K4</f>
        <v>0.008</v>
      </c>
      <c r="N48" s="128">
        <f>$D$48*Таблица!L4</f>
        <v>0</v>
      </c>
      <c r="O48" s="170"/>
    </row>
    <row r="49" spans="1:15" ht="30" customHeight="1">
      <c r="A49" s="117" t="s">
        <v>28</v>
      </c>
      <c r="B49" s="18" t="s">
        <v>29</v>
      </c>
      <c r="C49" s="42">
        <v>10</v>
      </c>
      <c r="D49" s="42">
        <v>10</v>
      </c>
      <c r="E49" s="116">
        <v>10</v>
      </c>
      <c r="F49" s="85">
        <f>$D$49*Таблица!D2</f>
        <v>26.200000000000003</v>
      </c>
      <c r="G49" s="128">
        <f>$D$49*Таблица!E2</f>
        <v>0.77</v>
      </c>
      <c r="H49" s="128">
        <f>$D$49*Таблица!F2</f>
        <v>0.3</v>
      </c>
      <c r="I49" s="128">
        <f>$D$49*Таблица!G2</f>
        <v>4.98</v>
      </c>
      <c r="J49" s="128">
        <f>$D$49*Таблица!H2</f>
        <v>2</v>
      </c>
      <c r="K49" s="128">
        <f>$D$49*Таблица!I2</f>
        <v>0.09</v>
      </c>
      <c r="L49" s="128">
        <f>$D$49*Таблица!J2</f>
        <v>0.011000000000000001</v>
      </c>
      <c r="M49" s="128">
        <f>$D$49*Таблица!K2</f>
        <v>0.008</v>
      </c>
      <c r="N49" s="128">
        <f>$D$49*Таблица!L2</f>
        <v>0</v>
      </c>
      <c r="O49" s="114"/>
    </row>
    <row r="50" spans="1:15" ht="15.75" customHeight="1">
      <c r="A50" s="175" t="s">
        <v>34</v>
      </c>
      <c r="B50" s="18" t="s">
        <v>35</v>
      </c>
      <c r="C50" s="128">
        <v>0.5</v>
      </c>
      <c r="D50" s="128">
        <v>0.5</v>
      </c>
      <c r="E50" s="164">
        <v>150</v>
      </c>
      <c r="F50" s="128">
        <f>$D$50*Таблица!D60</f>
        <v>0.1</v>
      </c>
      <c r="G50" s="128">
        <f>$D$50*Таблица!E60</f>
        <v>0.02</v>
      </c>
      <c r="H50" s="128">
        <f>$D$50*Таблица!F60</f>
        <v>0</v>
      </c>
      <c r="I50" s="128">
        <f>$D$50*Таблица!G60</f>
        <v>0.06</v>
      </c>
      <c r="J50" s="128">
        <f>$D$50*Таблица!H60</f>
        <v>2.475</v>
      </c>
      <c r="K50" s="128">
        <f>$D$50*Таблица!I60</f>
        <v>0</v>
      </c>
      <c r="L50" s="128">
        <f>$D$50*Таблица!J60</f>
        <v>0.00035</v>
      </c>
      <c r="M50" s="128">
        <f>$D$50*Таблица!K60</f>
        <v>0.0005</v>
      </c>
      <c r="N50" s="128">
        <f>$D$50*Таблица!L60</f>
        <v>0</v>
      </c>
      <c r="O50" s="169">
        <v>18</v>
      </c>
    </row>
    <row r="51" spans="1:15" ht="15.75" customHeight="1">
      <c r="A51" s="176"/>
      <c r="B51" s="18" t="s">
        <v>17</v>
      </c>
      <c r="C51" s="128">
        <v>8</v>
      </c>
      <c r="D51" s="128">
        <v>8</v>
      </c>
      <c r="E51" s="172"/>
      <c r="F51" s="128">
        <f>$D$51*Таблица!D15</f>
        <v>30.32</v>
      </c>
      <c r="G51" s="128">
        <f>$D$51*Таблица!E15</f>
        <v>0</v>
      </c>
      <c r="H51" s="128">
        <f>$D$51*Таблица!F15</f>
        <v>0</v>
      </c>
      <c r="I51" s="128">
        <f>$D$51*Таблица!G15</f>
        <v>7.984</v>
      </c>
      <c r="J51" s="128">
        <f>$D$51*Таблица!H15</f>
        <v>0.16</v>
      </c>
      <c r="K51" s="128">
        <f>$D$51*Таблица!I15</f>
        <v>0.24</v>
      </c>
      <c r="L51" s="128">
        <f>$D$51*Таблица!J15</f>
        <v>0</v>
      </c>
      <c r="M51" s="128">
        <f>$D$51*Таблица!K15</f>
        <v>0</v>
      </c>
      <c r="N51" s="128">
        <f>$D$51*Таблица!L15</f>
        <v>0</v>
      </c>
      <c r="O51" s="171"/>
    </row>
    <row r="52" spans="1:15" ht="15" customHeight="1">
      <c r="A52" s="117" t="s">
        <v>105</v>
      </c>
      <c r="B52" s="18" t="s">
        <v>162</v>
      </c>
      <c r="C52" s="115">
        <v>210</v>
      </c>
      <c r="D52" s="115">
        <v>210</v>
      </c>
      <c r="E52" s="116">
        <v>210</v>
      </c>
      <c r="F52" s="115">
        <f>$D$52*Таблица!D36</f>
        <v>84</v>
      </c>
      <c r="G52" s="115">
        <f>$D$52*Таблица!E36</f>
        <v>1.89</v>
      </c>
      <c r="H52" s="115">
        <f>$D$52*Таблица!F36</f>
        <v>0.42</v>
      </c>
      <c r="I52" s="115">
        <f>$D$52*Таблица!G36</f>
        <v>17.01</v>
      </c>
      <c r="J52" s="115">
        <f>$D$52*Таблица!H36</f>
        <v>71.4</v>
      </c>
      <c r="K52" s="115">
        <f>$D$52*Таблица!I36</f>
        <v>0.63</v>
      </c>
      <c r="L52" s="115">
        <f>$D$52*Таблица!J36</f>
        <v>0.084</v>
      </c>
      <c r="M52" s="115">
        <f>$D$52*Таблица!K36</f>
        <v>0.063</v>
      </c>
      <c r="N52" s="115">
        <f>$D$52*Таблица!L36</f>
        <v>126</v>
      </c>
      <c r="O52" s="114"/>
    </row>
    <row r="53" spans="1:15" s="15" customFormat="1" ht="14.25">
      <c r="A53" s="29" t="s">
        <v>37</v>
      </c>
      <c r="B53" s="21"/>
      <c r="C53" s="30"/>
      <c r="D53" s="30"/>
      <c r="E53" s="23">
        <f aca="true" t="shared" si="3" ref="E53:N53">SUM(E45:E52)</f>
        <v>520</v>
      </c>
      <c r="F53" s="31">
        <f t="shared" si="3"/>
        <v>302.63599999999997</v>
      </c>
      <c r="G53" s="31">
        <f t="shared" si="3"/>
        <v>7.619599999999999</v>
      </c>
      <c r="H53" s="31">
        <f t="shared" si="3"/>
        <v>4.949</v>
      </c>
      <c r="I53" s="31">
        <f t="shared" si="3"/>
        <v>56.041</v>
      </c>
      <c r="J53" s="31">
        <f t="shared" si="3"/>
        <v>178.161</v>
      </c>
      <c r="K53" s="31">
        <f t="shared" si="3"/>
        <v>2.013</v>
      </c>
      <c r="L53" s="31">
        <f t="shared" si="3"/>
        <v>0.24524999999999997</v>
      </c>
      <c r="M53" s="31">
        <f t="shared" si="3"/>
        <v>0.22440000000000002</v>
      </c>
      <c r="N53" s="31">
        <f t="shared" si="3"/>
        <v>144.075</v>
      </c>
      <c r="O53" s="21"/>
    </row>
    <row r="54" spans="1:15" s="15" customFormat="1" ht="14.25">
      <c r="A54" s="29" t="s">
        <v>131</v>
      </c>
      <c r="B54" s="21"/>
      <c r="C54" s="30"/>
      <c r="D54" s="30"/>
      <c r="E54" s="23">
        <f>E16+E19+E43+E53</f>
        <v>1443</v>
      </c>
      <c r="F54" s="31">
        <f aca="true" t="shared" si="4" ref="F54:N54">F53+F43+F19+F16</f>
        <v>1278.1080000000002</v>
      </c>
      <c r="G54" s="31">
        <f t="shared" si="4"/>
        <v>41.41659999999999</v>
      </c>
      <c r="H54" s="31">
        <f t="shared" si="4"/>
        <v>72.63480000000001</v>
      </c>
      <c r="I54" s="31">
        <f t="shared" si="4"/>
        <v>153.47379999999998</v>
      </c>
      <c r="J54" s="31">
        <f t="shared" si="4"/>
        <v>642.7950000000001</v>
      </c>
      <c r="K54" s="31">
        <f t="shared" si="4"/>
        <v>11.393499999999998</v>
      </c>
      <c r="L54" s="31">
        <f t="shared" si="4"/>
        <v>1.26715</v>
      </c>
      <c r="M54" s="31">
        <f t="shared" si="4"/>
        <v>2.4507</v>
      </c>
      <c r="N54" s="32">
        <f t="shared" si="4"/>
        <v>186.498</v>
      </c>
      <c r="O54" s="21"/>
    </row>
  </sheetData>
  <sheetProtection/>
  <mergeCells count="40">
    <mergeCell ref="O13:O15"/>
    <mergeCell ref="O23:O30"/>
    <mergeCell ref="E13:E15"/>
    <mergeCell ref="A23:A30"/>
    <mergeCell ref="E23:E30"/>
    <mergeCell ref="A13:A15"/>
    <mergeCell ref="A21:A22"/>
    <mergeCell ref="E21:E22"/>
    <mergeCell ref="O21:O22"/>
    <mergeCell ref="A6:A10"/>
    <mergeCell ref="E6:E10"/>
    <mergeCell ref="A11:A12"/>
    <mergeCell ref="O6:O10"/>
    <mergeCell ref="O11:O12"/>
    <mergeCell ref="B3:B4"/>
    <mergeCell ref="C3:C4"/>
    <mergeCell ref="E3:E4"/>
    <mergeCell ref="B1:O1"/>
    <mergeCell ref="O3:O4"/>
    <mergeCell ref="A3:A4"/>
    <mergeCell ref="F3:F4"/>
    <mergeCell ref="G3:I3"/>
    <mergeCell ref="J3:N3"/>
    <mergeCell ref="D3:D4"/>
    <mergeCell ref="A31:A36"/>
    <mergeCell ref="O31:O36"/>
    <mergeCell ref="A37:A38"/>
    <mergeCell ref="E37:E38"/>
    <mergeCell ref="E31:E36"/>
    <mergeCell ref="O37:O38"/>
    <mergeCell ref="O50:O51"/>
    <mergeCell ref="E50:E51"/>
    <mergeCell ref="A50:A51"/>
    <mergeCell ref="O45:O48"/>
    <mergeCell ref="A39:A40"/>
    <mergeCell ref="A41:A42"/>
    <mergeCell ref="E41:E42"/>
    <mergeCell ref="A45:A48"/>
    <mergeCell ref="E45:E48"/>
    <mergeCell ref="O41:O42"/>
  </mergeCells>
  <hyperlinks>
    <hyperlink ref="O11:O12" r:id="rId1" display="Тех. карты док\1.doc"/>
    <hyperlink ref="O41:O42" r:id="rId2" display="Тех. карты док\268.doc"/>
    <hyperlink ref="O13:O15" r:id="rId3" display="Тех. карты док\432 м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:E15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8" t="s">
        <v>66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'6 день'!E3:E4</f>
        <v>Выход блюда</v>
      </c>
      <c r="F3" s="167" t="str">
        <f>'6 день'!F3:F4</f>
        <v>Энергетическая ценность (Ккал)</v>
      </c>
      <c r="G3" s="167" t="str">
        <f>'6 день'!G3:I3</f>
        <v>Пищевые вещества (г)</v>
      </c>
      <c r="H3" s="167"/>
      <c r="I3" s="167"/>
      <c r="J3" s="167" t="str">
        <f>'6 день'!J3:N3</f>
        <v>Минеральные вещества и витамины</v>
      </c>
      <c r="K3" s="167"/>
      <c r="L3" s="167"/>
      <c r="M3" s="167"/>
      <c r="N3" s="167"/>
      <c r="O3" s="205" t="str">
        <f>'6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84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" customHeight="1">
      <c r="A6" s="163" t="s">
        <v>173</v>
      </c>
      <c r="B6" s="19" t="s">
        <v>22</v>
      </c>
      <c r="C6" s="42">
        <v>15</v>
      </c>
      <c r="D6" s="42">
        <v>15</v>
      </c>
      <c r="E6" s="168">
        <v>150</v>
      </c>
      <c r="F6" s="88">
        <f>$D$6*Таблица!D9</f>
        <v>52.2</v>
      </c>
      <c r="G6" s="104">
        <f>$D$6*Таблица!E9</f>
        <v>1.725</v>
      </c>
      <c r="H6" s="104">
        <f>$D$6*Таблица!F9</f>
        <v>0.495</v>
      </c>
      <c r="I6" s="104">
        <f>$D$6*Таблица!G9</f>
        <v>9.975000000000001</v>
      </c>
      <c r="J6" s="104">
        <f>$D$6*Таблица!H9</f>
        <v>4.050000000000001</v>
      </c>
      <c r="K6" s="104">
        <f>$D$6*Таблица!I9</f>
        <v>1.05</v>
      </c>
      <c r="L6" s="104">
        <f>$D$6*Таблица!J9</f>
        <v>0.093</v>
      </c>
      <c r="M6" s="104">
        <f>$D$6*Таблица!K9</f>
        <v>0.006</v>
      </c>
      <c r="N6" s="104">
        <f>$D$6*Таблица!L9</f>
        <v>0</v>
      </c>
      <c r="O6" s="169">
        <v>181</v>
      </c>
    </row>
    <row r="7" spans="1:15" ht="15">
      <c r="A7" s="163"/>
      <c r="B7" s="19" t="s">
        <v>18</v>
      </c>
      <c r="C7" s="42">
        <v>130</v>
      </c>
      <c r="D7" s="42">
        <v>130</v>
      </c>
      <c r="E7" s="168"/>
      <c r="F7" s="42">
        <f>$D$7*Таблица!D19</f>
        <v>67.60000000000001</v>
      </c>
      <c r="G7" s="42">
        <f>$D$7*Таблица!E19</f>
        <v>3.64</v>
      </c>
      <c r="H7" s="42">
        <f>$D$7*Таблица!F19</f>
        <v>3.25</v>
      </c>
      <c r="I7" s="42">
        <f>$D$7*Таблица!G19</f>
        <v>6.11</v>
      </c>
      <c r="J7" s="42">
        <f>$D$7*Таблица!H19</f>
        <v>157.29999999999998</v>
      </c>
      <c r="K7" s="42">
        <f>$D$7*Таблица!I19</f>
        <v>0.13</v>
      </c>
      <c r="L7" s="42">
        <f>$D$7*Таблица!J19</f>
        <v>0.039</v>
      </c>
      <c r="M7" s="42">
        <f>$D$7*Таблица!K19</f>
        <v>0.16899999999999998</v>
      </c>
      <c r="N7" s="28">
        <f>$D$7*Таблица!L19</f>
        <v>0.13</v>
      </c>
      <c r="O7" s="170"/>
    </row>
    <row r="8" spans="1:15" ht="15">
      <c r="A8" s="163"/>
      <c r="B8" s="19" t="s">
        <v>17</v>
      </c>
      <c r="C8" s="42">
        <v>4.6</v>
      </c>
      <c r="D8" s="42">
        <v>4.6</v>
      </c>
      <c r="E8" s="168"/>
      <c r="F8" s="42">
        <f>$D$8*Таблица!D15</f>
        <v>17.433999999999997</v>
      </c>
      <c r="G8" s="42">
        <f>$D$8*Таблица!E15</f>
        <v>0</v>
      </c>
      <c r="H8" s="42">
        <f>$D$8*Таблица!F15</f>
        <v>0</v>
      </c>
      <c r="I8" s="42">
        <f>$D$8*Таблица!G15</f>
        <v>4.5908</v>
      </c>
      <c r="J8" s="42">
        <f>$D$8*Таблица!H15</f>
        <v>0.092</v>
      </c>
      <c r="K8" s="42">
        <f>$D$8*Таблица!I15</f>
        <v>0.13799999999999998</v>
      </c>
      <c r="L8" s="42">
        <f>$D$8*Таблица!J15</f>
        <v>0</v>
      </c>
      <c r="M8" s="42">
        <f>$D$8*Таблица!K15</f>
        <v>0</v>
      </c>
      <c r="N8" s="28">
        <f>$D$8*Таблица!L15</f>
        <v>0</v>
      </c>
      <c r="O8" s="170"/>
    </row>
    <row r="9" spans="1:15" ht="15">
      <c r="A9" s="163"/>
      <c r="B9" s="19" t="s">
        <v>16</v>
      </c>
      <c r="C9" s="42">
        <v>2</v>
      </c>
      <c r="D9" s="42">
        <v>2</v>
      </c>
      <c r="E9" s="168"/>
      <c r="F9" s="42">
        <f>$D$9*Таблица!D24</f>
        <v>14.68</v>
      </c>
      <c r="G9" s="42">
        <f>$D$9*Таблица!E24</f>
        <v>0.008</v>
      </c>
      <c r="H9" s="42">
        <f>$D$9*Таблица!F24</f>
        <v>1.57</v>
      </c>
      <c r="I9" s="42">
        <f>$D$9*Таблица!G24</f>
        <v>0.01</v>
      </c>
      <c r="J9" s="42">
        <f>$D$9*Таблица!H24</f>
        <v>0.48</v>
      </c>
      <c r="K9" s="42">
        <f>$D$9*Таблица!I24</f>
        <v>0.04</v>
      </c>
      <c r="L9" s="42">
        <f>$D$9*Таблица!J24</f>
        <v>0.002</v>
      </c>
      <c r="M9" s="42">
        <f>$D$9*Таблица!K24</f>
        <v>0.002</v>
      </c>
      <c r="N9" s="28">
        <f>$D$9*Таблица!L24</f>
        <v>0</v>
      </c>
      <c r="O9" s="171"/>
    </row>
    <row r="10" spans="1:15" ht="30">
      <c r="A10" s="163" t="s">
        <v>160</v>
      </c>
      <c r="B10" s="18" t="s">
        <v>29</v>
      </c>
      <c r="C10" s="42">
        <v>20</v>
      </c>
      <c r="D10" s="42">
        <v>20</v>
      </c>
      <c r="E10" s="93">
        <v>20</v>
      </c>
      <c r="F10" s="42">
        <f>$D$10*Таблица!D2</f>
        <v>52.400000000000006</v>
      </c>
      <c r="G10" s="42">
        <f>$D$10*Таблица!E2</f>
        <v>1.54</v>
      </c>
      <c r="H10" s="42">
        <f>$D$10*Таблица!F2</f>
        <v>0.6</v>
      </c>
      <c r="I10" s="42">
        <f>$D$10*Таблица!G2</f>
        <v>9.96</v>
      </c>
      <c r="J10" s="42">
        <f>$D$10*Таблица!H2</f>
        <v>4</v>
      </c>
      <c r="K10" s="42">
        <f>$D$10*Таблица!I2</f>
        <v>0.18</v>
      </c>
      <c r="L10" s="42">
        <f>$D$10*Таблица!J2</f>
        <v>0.022000000000000002</v>
      </c>
      <c r="M10" s="42">
        <f>$D$10*Таблица!K2</f>
        <v>0.016</v>
      </c>
      <c r="N10" s="28">
        <f>$D$10*Таблица!L2</f>
        <v>0</v>
      </c>
      <c r="O10" s="169">
        <v>2</v>
      </c>
    </row>
    <row r="11" spans="1:15" ht="15">
      <c r="A11" s="163"/>
      <c r="B11" s="18" t="s">
        <v>16</v>
      </c>
      <c r="C11" s="51">
        <v>3</v>
      </c>
      <c r="D11" s="51">
        <v>3</v>
      </c>
      <c r="E11" s="93">
        <v>3</v>
      </c>
      <c r="F11" s="88">
        <f>$D$11*Таблица!D24</f>
        <v>22.02</v>
      </c>
      <c r="G11" s="88">
        <f>$D$11*Таблица!E24</f>
        <v>0.012</v>
      </c>
      <c r="H11" s="88">
        <f>$D$11*Таблица!F24</f>
        <v>2.355</v>
      </c>
      <c r="I11" s="88">
        <f>$D$11*Таблица!G24</f>
        <v>0.015</v>
      </c>
      <c r="J11" s="88">
        <f>$D$11*Таблица!H24</f>
        <v>0.72</v>
      </c>
      <c r="K11" s="88">
        <f>$D$11*Таблица!I24</f>
        <v>0.06</v>
      </c>
      <c r="L11" s="88">
        <f>$D$11*Таблица!J24</f>
        <v>0.003</v>
      </c>
      <c r="M11" s="88">
        <f>$D$11*Таблица!K24</f>
        <v>0.003</v>
      </c>
      <c r="N11" s="88">
        <f>$D$11*Таблица!L24</f>
        <v>0</v>
      </c>
      <c r="O11" s="170"/>
    </row>
    <row r="12" spans="1:15" ht="15">
      <c r="A12" s="163"/>
      <c r="B12" s="18" t="s">
        <v>40</v>
      </c>
      <c r="C12" s="42">
        <v>5</v>
      </c>
      <c r="D12" s="42">
        <v>5</v>
      </c>
      <c r="E12" s="93">
        <v>5</v>
      </c>
      <c r="F12" s="42">
        <f>$D$12*Таблица!D25</f>
        <v>18</v>
      </c>
      <c r="G12" s="42">
        <f>$D$12*Таблица!E25</f>
        <v>1.1500000000000001</v>
      </c>
      <c r="H12" s="42">
        <f>$D$12*Таблица!F25</f>
        <v>1.45</v>
      </c>
      <c r="I12" s="42">
        <f>$D$12*Таблица!G25</f>
        <v>0</v>
      </c>
      <c r="J12" s="42">
        <f>$D$12*Таблица!H25</f>
        <v>95</v>
      </c>
      <c r="K12" s="42">
        <f>$D$12*Таблица!I25</f>
        <v>0.03</v>
      </c>
      <c r="L12" s="42">
        <f>$D$12*Таблица!J25</f>
        <v>0.002</v>
      </c>
      <c r="M12" s="42">
        <f>$D$12*Таблица!K25</f>
        <v>0.015</v>
      </c>
      <c r="N12" s="28">
        <f>$D$12*Таблица!L25</f>
        <v>0.08</v>
      </c>
      <c r="O12" s="171"/>
    </row>
    <row r="13" spans="1:15" ht="15">
      <c r="A13" s="163" t="s">
        <v>144</v>
      </c>
      <c r="B13" s="18" t="s">
        <v>50</v>
      </c>
      <c r="C13" s="42">
        <v>1</v>
      </c>
      <c r="D13" s="42">
        <v>1</v>
      </c>
      <c r="E13" s="168">
        <v>150</v>
      </c>
      <c r="F13" s="42">
        <f>$D$13*Таблица!D61</f>
        <v>3.78</v>
      </c>
      <c r="G13" s="42">
        <f>$D$13*Таблица!E61</f>
        <v>0.242</v>
      </c>
      <c r="H13" s="42">
        <f>$D$13*Таблица!F61</f>
        <v>0.175</v>
      </c>
      <c r="I13" s="42">
        <f>$D$13*Таблица!G61</f>
        <v>0.279</v>
      </c>
      <c r="J13" s="42">
        <f>$D$13*Таблица!H61</f>
        <v>0.18</v>
      </c>
      <c r="K13" s="42">
        <f>$D$13*Таблица!I61</f>
        <v>0.11</v>
      </c>
      <c r="L13" s="42">
        <f>$D$13*Таблица!J61</f>
        <v>0.001</v>
      </c>
      <c r="M13" s="42">
        <f>$D$13*Таблица!K61</f>
        <v>0.003</v>
      </c>
      <c r="N13" s="28">
        <f>$D$13*Таблица!L61</f>
        <v>0</v>
      </c>
      <c r="O13" s="169">
        <v>264</v>
      </c>
    </row>
    <row r="14" spans="1:15" ht="15">
      <c r="A14" s="163"/>
      <c r="B14" s="18" t="s">
        <v>17</v>
      </c>
      <c r="C14" s="42">
        <v>7</v>
      </c>
      <c r="D14" s="42">
        <v>7</v>
      </c>
      <c r="E14" s="168"/>
      <c r="F14" s="42">
        <f>$D$14*Таблица!D15</f>
        <v>26.53</v>
      </c>
      <c r="G14" s="42">
        <f>$D$14*Таблица!E15</f>
        <v>0</v>
      </c>
      <c r="H14" s="42">
        <f>$D$14*Таблица!F15</f>
        <v>0</v>
      </c>
      <c r="I14" s="42">
        <f>$D$14*Таблица!G15</f>
        <v>6.986</v>
      </c>
      <c r="J14" s="42">
        <f>$D$14*Таблица!H15</f>
        <v>0.14</v>
      </c>
      <c r="K14" s="42">
        <f>$D$14*Таблица!I15</f>
        <v>0.21</v>
      </c>
      <c r="L14" s="42">
        <f>$D$14*Таблица!J15</f>
        <v>0</v>
      </c>
      <c r="M14" s="42">
        <f>$D$14*Таблица!K15</f>
        <v>0</v>
      </c>
      <c r="N14" s="28">
        <f>$D$14*Таблица!L15</f>
        <v>0</v>
      </c>
      <c r="O14" s="170"/>
    </row>
    <row r="15" spans="1:15" ht="15">
      <c r="A15" s="163"/>
      <c r="B15" s="18" t="s">
        <v>18</v>
      </c>
      <c r="C15" s="42">
        <v>120</v>
      </c>
      <c r="D15" s="42">
        <v>120</v>
      </c>
      <c r="E15" s="168"/>
      <c r="F15" s="42">
        <f>$D$15*Таблица!D19</f>
        <v>62.400000000000006</v>
      </c>
      <c r="G15" s="42">
        <f>$D$15*Таблица!E19</f>
        <v>3.36</v>
      </c>
      <c r="H15" s="42">
        <f>$D$15*Таблица!F19</f>
        <v>3</v>
      </c>
      <c r="I15" s="42">
        <f>$D$15*Таблица!G19</f>
        <v>5.64</v>
      </c>
      <c r="J15" s="42">
        <f>$D$15*Таблица!H19</f>
        <v>145.2</v>
      </c>
      <c r="K15" s="42">
        <f>$D$15*Таблица!I19</f>
        <v>0.12</v>
      </c>
      <c r="L15" s="42">
        <f>$D$15*Таблица!J19</f>
        <v>0.036</v>
      </c>
      <c r="M15" s="42">
        <f>$D$15*Таблица!K19</f>
        <v>0.156</v>
      </c>
      <c r="N15" s="28">
        <f>$D$15*Таблица!L19</f>
        <v>0.12</v>
      </c>
      <c r="O15" s="171"/>
    </row>
    <row r="16" spans="1:15" s="15" customFormat="1" ht="14.25">
      <c r="A16" s="29" t="s">
        <v>37</v>
      </c>
      <c r="B16" s="21"/>
      <c r="C16" s="30"/>
      <c r="D16" s="30"/>
      <c r="E16" s="23">
        <f>SUM(E6:E15)</f>
        <v>328</v>
      </c>
      <c r="F16" s="31">
        <f aca="true" t="shared" si="0" ref="F16:N16">SUM(F6:F15)</f>
        <v>337.044</v>
      </c>
      <c r="G16" s="31">
        <f t="shared" si="0"/>
        <v>11.677</v>
      </c>
      <c r="H16" s="31">
        <f t="shared" si="0"/>
        <v>12.895</v>
      </c>
      <c r="I16" s="31">
        <f t="shared" si="0"/>
        <v>43.5658</v>
      </c>
      <c r="J16" s="31">
        <f t="shared" si="0"/>
        <v>407.162</v>
      </c>
      <c r="K16" s="31">
        <f t="shared" si="0"/>
        <v>2.068</v>
      </c>
      <c r="L16" s="31">
        <f t="shared" si="0"/>
        <v>0.198</v>
      </c>
      <c r="M16" s="31">
        <f t="shared" si="0"/>
        <v>0.37</v>
      </c>
      <c r="N16" s="32">
        <f t="shared" si="0"/>
        <v>0.33</v>
      </c>
      <c r="O16" s="21"/>
    </row>
    <row r="17" spans="1:15" ht="15">
      <c r="A17" s="25" t="s">
        <v>19</v>
      </c>
      <c r="B17" s="22"/>
      <c r="C17" s="22"/>
      <c r="D17" s="22"/>
      <c r="E17" s="22"/>
      <c r="F17" s="22"/>
      <c r="G17" s="22"/>
      <c r="H17" s="22"/>
      <c r="I17" s="26"/>
      <c r="J17" s="22"/>
      <c r="K17" s="22"/>
      <c r="L17" s="22"/>
      <c r="M17" s="22"/>
      <c r="N17" s="22"/>
      <c r="O17" s="27"/>
    </row>
    <row r="18" spans="1:16" ht="15">
      <c r="A18" s="45" t="s">
        <v>20</v>
      </c>
      <c r="B18" s="18" t="s">
        <v>38</v>
      </c>
      <c r="C18" s="42">
        <v>100</v>
      </c>
      <c r="D18" s="42">
        <v>100</v>
      </c>
      <c r="E18" s="44">
        <v>100</v>
      </c>
      <c r="F18" s="42">
        <f>$D$18*Таблица!D22</f>
        <v>51</v>
      </c>
      <c r="G18" s="42">
        <f>$D$18*Таблица!E22</f>
        <v>2.8000000000000003</v>
      </c>
      <c r="H18" s="42">
        <f>$D$18*Таблица!F22</f>
        <v>2.5</v>
      </c>
      <c r="I18" s="42">
        <f>$D$18*Таблица!G22</f>
        <v>4.2</v>
      </c>
      <c r="J18" s="42">
        <f>$D$18*Таблица!H22</f>
        <v>121</v>
      </c>
      <c r="K18" s="42">
        <f>$D$18*Таблица!I22</f>
        <v>0.1</v>
      </c>
      <c r="L18" s="42">
        <f>$D$18*Таблица!J22</f>
        <v>0.03</v>
      </c>
      <c r="M18" s="42">
        <f>$D$18*Таблица!K22</f>
        <v>0.13</v>
      </c>
      <c r="N18" s="28">
        <f>$D$18*Таблица!L22</f>
        <v>0.1</v>
      </c>
      <c r="O18" s="76" t="s">
        <v>161</v>
      </c>
      <c r="P18" s="53"/>
    </row>
    <row r="19" spans="1:15" s="15" customFormat="1" ht="15" thickBot="1">
      <c r="A19" s="29" t="s">
        <v>37</v>
      </c>
      <c r="B19" s="21"/>
      <c r="C19" s="30"/>
      <c r="D19" s="30"/>
      <c r="E19" s="160">
        <f>E18</f>
        <v>100</v>
      </c>
      <c r="F19" s="31">
        <f>SUM(F18)</f>
        <v>51</v>
      </c>
      <c r="G19" s="31">
        <f aca="true" t="shared" si="1" ref="G19:N19">SUM(G18)</f>
        <v>2.8000000000000003</v>
      </c>
      <c r="H19" s="31">
        <f t="shared" si="1"/>
        <v>2.5</v>
      </c>
      <c r="I19" s="31">
        <f t="shared" si="1"/>
        <v>4.2</v>
      </c>
      <c r="J19" s="31">
        <f t="shared" si="1"/>
        <v>121</v>
      </c>
      <c r="K19" s="31">
        <f t="shared" si="1"/>
        <v>0.1</v>
      </c>
      <c r="L19" s="31">
        <f t="shared" si="1"/>
        <v>0.03</v>
      </c>
      <c r="M19" s="31">
        <f t="shared" si="1"/>
        <v>0.13</v>
      </c>
      <c r="N19" s="31">
        <f t="shared" si="1"/>
        <v>0.1</v>
      </c>
      <c r="O19" s="21"/>
    </row>
    <row r="20" spans="1:17" ht="15.75" customHeight="1" thickBot="1">
      <c r="A20" s="25" t="s">
        <v>21</v>
      </c>
      <c r="B20" s="22"/>
      <c r="C20" s="22" t="s">
        <v>218</v>
      </c>
      <c r="D20" s="22" t="s">
        <v>219</v>
      </c>
      <c r="E20" s="161">
        <f>E16+E19</f>
        <v>428</v>
      </c>
      <c r="F20" s="22"/>
      <c r="G20" s="22"/>
      <c r="H20" s="22"/>
      <c r="I20" s="26"/>
      <c r="J20" s="22"/>
      <c r="K20" s="22"/>
      <c r="L20" s="22"/>
      <c r="M20" s="22"/>
      <c r="N20" s="22"/>
      <c r="O20" s="27"/>
      <c r="Q20" s="54"/>
    </row>
    <row r="21" spans="1:15" ht="15">
      <c r="A21" s="175" t="s">
        <v>208</v>
      </c>
      <c r="B21" s="37" t="s">
        <v>24</v>
      </c>
      <c r="C21" s="42">
        <v>46</v>
      </c>
      <c r="D21" s="42">
        <v>40</v>
      </c>
      <c r="E21" s="165">
        <v>40</v>
      </c>
      <c r="F21" s="42">
        <f>$D$21*Таблица!D29</f>
        <v>16.4</v>
      </c>
      <c r="G21" s="128">
        <f>$D$21*Таблица!E29</f>
        <v>0.56</v>
      </c>
      <c r="H21" s="128">
        <f>$D$21*Таблица!F29</f>
        <v>0</v>
      </c>
      <c r="I21" s="128">
        <f>$D$21*Таблица!G29</f>
        <v>3.6399999999999997</v>
      </c>
      <c r="J21" s="128">
        <f>$D$21*Таблица!H29</f>
        <v>12.4</v>
      </c>
      <c r="K21" s="128">
        <f>$D$21*Таблица!I29</f>
        <v>0.32</v>
      </c>
      <c r="L21" s="128">
        <f>$D$21*Таблица!J29</f>
        <v>0.02</v>
      </c>
      <c r="M21" s="128">
        <f>$D$21*Таблица!K29</f>
        <v>0.008</v>
      </c>
      <c r="N21" s="128">
        <f>$D$21*Таблица!L29</f>
        <v>4</v>
      </c>
      <c r="O21" s="202">
        <v>43</v>
      </c>
    </row>
    <row r="22" spans="1:15" ht="15.75" customHeight="1">
      <c r="A22" s="176"/>
      <c r="B22" s="36" t="s">
        <v>23</v>
      </c>
      <c r="C22" s="42">
        <v>2</v>
      </c>
      <c r="D22" s="42">
        <v>2</v>
      </c>
      <c r="E22" s="172"/>
      <c r="F22" s="42">
        <f>$D$22*Таблица!D26</f>
        <v>17.98</v>
      </c>
      <c r="G22" s="42">
        <f>$D$22*Таблица!E26</f>
        <v>0</v>
      </c>
      <c r="H22" s="42">
        <f>$D$22*Таблица!F26</f>
        <v>1.998</v>
      </c>
      <c r="I22" s="42">
        <f>$D$22*Таблица!G26</f>
        <v>0</v>
      </c>
      <c r="J22" s="42">
        <f>$D$22*Таблица!H26</f>
        <v>0</v>
      </c>
      <c r="K22" s="42">
        <f>$D$22*Таблица!I26</f>
        <v>0</v>
      </c>
      <c r="L22" s="42">
        <f>$D$22*Таблица!J26</f>
        <v>0</v>
      </c>
      <c r="M22" s="42">
        <f>$D$22*Таблица!K26</f>
        <v>0</v>
      </c>
      <c r="N22" s="42">
        <f>$D$22*Таблица!L26</f>
        <v>0</v>
      </c>
      <c r="O22" s="202"/>
    </row>
    <row r="23" spans="1:15" ht="15">
      <c r="A23" s="163" t="s">
        <v>165</v>
      </c>
      <c r="B23" s="18" t="s">
        <v>26</v>
      </c>
      <c r="C23" s="42">
        <v>50</v>
      </c>
      <c r="D23" s="42">
        <v>50</v>
      </c>
      <c r="E23" s="168">
        <v>150</v>
      </c>
      <c r="F23" s="42">
        <f>$D$23*Таблица!D34</f>
        <v>40</v>
      </c>
      <c r="G23" s="42">
        <f>$D$23*Таблица!E34</f>
        <v>1</v>
      </c>
      <c r="H23" s="42">
        <f>$D$23*Таблица!F34</f>
        <v>0.2</v>
      </c>
      <c r="I23" s="42">
        <f>$D$23*Таблица!G34</f>
        <v>8.649999999999999</v>
      </c>
      <c r="J23" s="42">
        <f>$D$23*Таблица!H34</f>
        <v>5</v>
      </c>
      <c r="K23" s="42">
        <f>$D$23*Таблица!I34</f>
        <v>0.44999999999999996</v>
      </c>
      <c r="L23" s="42">
        <f>$D$23*Таблица!J34</f>
        <v>0.06</v>
      </c>
      <c r="M23" s="42">
        <f>$D$23*Таблица!K34</f>
        <v>0.025</v>
      </c>
      <c r="N23" s="28">
        <f>$D$23*Таблица!L34</f>
        <v>10</v>
      </c>
      <c r="O23" s="173">
        <v>99</v>
      </c>
    </row>
    <row r="24" spans="1:15" ht="15">
      <c r="A24" s="163"/>
      <c r="B24" s="18" t="s">
        <v>24</v>
      </c>
      <c r="C24" s="42">
        <v>20</v>
      </c>
      <c r="D24" s="42">
        <v>20</v>
      </c>
      <c r="E24" s="168"/>
      <c r="F24" s="42">
        <f>$D$24*Таблица!D29</f>
        <v>8.2</v>
      </c>
      <c r="G24" s="42">
        <f>$D$24*Таблица!E29</f>
        <v>0.28</v>
      </c>
      <c r="H24" s="42">
        <f>$D$24*Таблица!F29</f>
        <v>0</v>
      </c>
      <c r="I24" s="42">
        <f>$D$24*Таблица!G29</f>
        <v>1.8199999999999998</v>
      </c>
      <c r="J24" s="42">
        <f>$D$24*Таблица!H29</f>
        <v>6.2</v>
      </c>
      <c r="K24" s="42">
        <f>$D$24*Таблица!I29</f>
        <v>0.16</v>
      </c>
      <c r="L24" s="42">
        <f>$D$24*Таблица!J29</f>
        <v>0.01</v>
      </c>
      <c r="M24" s="42">
        <f>$D$24*Таблица!K29</f>
        <v>0.004</v>
      </c>
      <c r="N24" s="28">
        <f>$D$24*Таблица!L29</f>
        <v>2</v>
      </c>
      <c r="O24" s="174"/>
    </row>
    <row r="25" spans="1:15" ht="15">
      <c r="A25" s="163"/>
      <c r="B25" s="18" t="s">
        <v>25</v>
      </c>
      <c r="C25" s="42">
        <v>20</v>
      </c>
      <c r="D25" s="42">
        <v>20</v>
      </c>
      <c r="E25" s="168"/>
      <c r="F25" s="42">
        <f>$D$25*Таблица!D30</f>
        <v>6.800000000000001</v>
      </c>
      <c r="G25" s="42">
        <f>$D$25*Таблица!E30</f>
        <v>0.26</v>
      </c>
      <c r="H25" s="42">
        <f>$D$25*Таблица!F30</f>
        <v>0.02</v>
      </c>
      <c r="I25" s="42">
        <f>$D$25*Таблица!G30</f>
        <v>1.6800000000000002</v>
      </c>
      <c r="J25" s="42">
        <f>$D$25*Таблица!H30</f>
        <v>10.2</v>
      </c>
      <c r="K25" s="42">
        <f>$D$25*Таблица!I30</f>
        <v>0.24</v>
      </c>
      <c r="L25" s="42">
        <f>$D$25*Таблица!J30</f>
        <v>0.011999999999999999</v>
      </c>
      <c r="M25" s="42">
        <f>$D$25*Таблица!K30</f>
        <v>0.014</v>
      </c>
      <c r="N25" s="28">
        <f>$D$25*Таблица!L30</f>
        <v>1</v>
      </c>
      <c r="O25" s="174"/>
    </row>
    <row r="26" spans="1:15" ht="15">
      <c r="A26" s="163"/>
      <c r="B26" s="18" t="s">
        <v>36</v>
      </c>
      <c r="C26" s="42">
        <v>25</v>
      </c>
      <c r="D26" s="42">
        <v>25</v>
      </c>
      <c r="E26" s="168"/>
      <c r="F26" s="42">
        <f>$D$26*Таблица!D39</f>
        <v>54.50000000000001</v>
      </c>
      <c r="G26" s="88">
        <f>$D$26*Таблица!E39</f>
        <v>4.65</v>
      </c>
      <c r="H26" s="88">
        <f>$D$26*Таблица!F39</f>
        <v>4</v>
      </c>
      <c r="I26" s="88">
        <f>$D$26*Таблица!G39</f>
        <v>0</v>
      </c>
      <c r="J26" s="88">
        <f>$D$26*Таблица!H39</f>
        <v>2.25</v>
      </c>
      <c r="K26" s="88">
        <f>$D$26*Таблица!I39</f>
        <v>0.65</v>
      </c>
      <c r="L26" s="88">
        <f>$D$26*Таблица!J39</f>
        <v>0.15</v>
      </c>
      <c r="M26" s="88">
        <f>$D$26*Таблица!K39</f>
        <v>0.375</v>
      </c>
      <c r="N26" s="88">
        <f>$D$26*Таблица!L39</f>
        <v>0</v>
      </c>
      <c r="O26" s="174"/>
    </row>
    <row r="27" spans="1:15" ht="30">
      <c r="A27" s="163"/>
      <c r="B27" s="18" t="s">
        <v>140</v>
      </c>
      <c r="C27" s="42">
        <v>12</v>
      </c>
      <c r="D27" s="42">
        <v>12</v>
      </c>
      <c r="E27" s="168"/>
      <c r="F27" s="42">
        <f>$D$27*Таблица!D49</f>
        <v>4.800000000000001</v>
      </c>
      <c r="G27" s="42">
        <f>$D$27*Таблица!E49</f>
        <v>0.384</v>
      </c>
      <c r="H27" s="42">
        <f>$D$27*Таблица!F49</f>
        <v>0.024</v>
      </c>
      <c r="I27" s="42">
        <f>$D$27*Таблица!G49</f>
        <v>0.78</v>
      </c>
      <c r="J27" s="42">
        <f>$D$27*Таблица!H49</f>
        <v>1.92</v>
      </c>
      <c r="K27" s="42">
        <f>$D$27*Таблица!I49</f>
        <v>0.024</v>
      </c>
      <c r="L27" s="42">
        <f>$D$27*Таблица!J49</f>
        <v>0.0132</v>
      </c>
      <c r="M27" s="42">
        <f>$D$27*Таблица!K49</f>
        <v>0.084</v>
      </c>
      <c r="N27" s="28">
        <f>$D$27*Таблица!L49</f>
        <v>1.2000000000000002</v>
      </c>
      <c r="O27" s="174"/>
    </row>
    <row r="28" spans="1:15" ht="15">
      <c r="A28" s="163"/>
      <c r="B28" s="18" t="s">
        <v>16</v>
      </c>
      <c r="C28" s="42">
        <v>3</v>
      </c>
      <c r="D28" s="42">
        <v>3</v>
      </c>
      <c r="E28" s="168"/>
      <c r="F28" s="42">
        <f>$D$28*Таблица!D24</f>
        <v>22.02</v>
      </c>
      <c r="G28" s="42">
        <f>$D$28*Таблица!E24</f>
        <v>0.012</v>
      </c>
      <c r="H28" s="42">
        <f>$D$28*Таблица!F24</f>
        <v>2.355</v>
      </c>
      <c r="I28" s="42">
        <f>$D$28*Таблица!G24</f>
        <v>0.015</v>
      </c>
      <c r="J28" s="42">
        <f>$D$28*Таблица!H24</f>
        <v>0.72</v>
      </c>
      <c r="K28" s="42">
        <f>$D$28*Таблица!I24</f>
        <v>0.06</v>
      </c>
      <c r="L28" s="42">
        <f>$D$28*Таблица!J24</f>
        <v>0.003</v>
      </c>
      <c r="M28" s="42">
        <f>$D$28*Таблица!K24</f>
        <v>0.003</v>
      </c>
      <c r="N28" s="28">
        <f>$D$28*Таблица!L24</f>
        <v>0</v>
      </c>
      <c r="O28" s="174"/>
    </row>
    <row r="29" spans="1:15" ht="15">
      <c r="A29" s="163"/>
      <c r="B29" s="18" t="s">
        <v>23</v>
      </c>
      <c r="C29" s="42">
        <v>2</v>
      </c>
      <c r="D29" s="42">
        <v>2</v>
      </c>
      <c r="E29" s="168"/>
      <c r="F29" s="42">
        <f>$D$29*Таблица!D26</f>
        <v>17.98</v>
      </c>
      <c r="G29" s="42">
        <f>$D$29*Таблица!E26</f>
        <v>0</v>
      </c>
      <c r="H29" s="42">
        <f>$D$29*Таблица!F26</f>
        <v>1.998</v>
      </c>
      <c r="I29" s="42">
        <f>$D$29*Таблица!G26</f>
        <v>0</v>
      </c>
      <c r="J29" s="42">
        <f>$D$29*Таблица!H26</f>
        <v>0</v>
      </c>
      <c r="K29" s="42">
        <f>$D$29*Таблица!I26</f>
        <v>0</v>
      </c>
      <c r="L29" s="42">
        <f>$D$29*Таблица!J26</f>
        <v>0</v>
      </c>
      <c r="M29" s="42">
        <f>$D$29*Таблица!K26</f>
        <v>0</v>
      </c>
      <c r="N29" s="28">
        <f>$D$29*Таблица!L26</f>
        <v>0</v>
      </c>
      <c r="O29" s="189"/>
    </row>
    <row r="30" spans="1:15" ht="15" customHeight="1">
      <c r="A30" s="163" t="s">
        <v>156</v>
      </c>
      <c r="B30" s="18" t="s">
        <v>15</v>
      </c>
      <c r="C30" s="42">
        <v>20</v>
      </c>
      <c r="D30" s="42">
        <v>20</v>
      </c>
      <c r="E30" s="168">
        <v>130</v>
      </c>
      <c r="F30" s="42">
        <f>$D$30*Таблица!D8</f>
        <v>66</v>
      </c>
      <c r="G30" s="42">
        <f>$D$30*Таблица!E8</f>
        <v>1.4000000000000001</v>
      </c>
      <c r="H30" s="42">
        <f>$D$30*Таблица!F8</f>
        <v>0.2</v>
      </c>
      <c r="I30" s="42">
        <f>$D$30*Таблица!G8</f>
        <v>14.28</v>
      </c>
      <c r="J30" s="42">
        <f>$D$30*Таблица!H8</f>
        <v>4.8</v>
      </c>
      <c r="K30" s="42">
        <f>$D$30*Таблица!I8</f>
        <v>0.36</v>
      </c>
      <c r="L30" s="42">
        <f>$D$30*Таблица!J8</f>
        <v>0.016</v>
      </c>
      <c r="M30" s="42">
        <f>$D$30*Таблица!K8</f>
        <v>0.008</v>
      </c>
      <c r="N30" s="28">
        <f>$D$30*Таблица!L8</f>
        <v>0</v>
      </c>
      <c r="O30" s="169">
        <v>128</v>
      </c>
    </row>
    <row r="31" spans="1:15" ht="30">
      <c r="A31" s="163"/>
      <c r="B31" s="18" t="s">
        <v>44</v>
      </c>
      <c r="C31" s="42">
        <v>70</v>
      </c>
      <c r="D31" s="42">
        <v>70</v>
      </c>
      <c r="E31" s="168"/>
      <c r="F31" s="42">
        <f>$D$31*Таблица!D45</f>
        <v>168.70000000000002</v>
      </c>
      <c r="G31" s="42">
        <f>$D$31*Таблица!E45</f>
        <v>12.74</v>
      </c>
      <c r="H31" s="42">
        <f>$D$31*Таблица!F45</f>
        <v>12.879999999999999</v>
      </c>
      <c r="I31" s="42">
        <f>$D$31*Таблица!G45</f>
        <v>0.49</v>
      </c>
      <c r="J31" s="42">
        <f>$D$31*Таблица!H45</f>
        <v>11.200000000000001</v>
      </c>
      <c r="K31" s="42">
        <f>$D$31*Таблица!I45</f>
        <v>2.1</v>
      </c>
      <c r="L31" s="42">
        <f>$D$31*Таблица!J45</f>
        <v>0.049</v>
      </c>
      <c r="M31" s="42">
        <f>$D$31*Таблица!K45</f>
        <v>0.105</v>
      </c>
      <c r="N31" s="28">
        <f>$D$31*Таблица!L45</f>
        <v>0</v>
      </c>
      <c r="O31" s="170"/>
    </row>
    <row r="32" spans="1:15" ht="15">
      <c r="A32" s="163"/>
      <c r="B32" s="18" t="s">
        <v>24</v>
      </c>
      <c r="C32" s="42">
        <v>30</v>
      </c>
      <c r="D32" s="42">
        <v>30</v>
      </c>
      <c r="E32" s="168"/>
      <c r="F32" s="42">
        <f>$D$32*Таблица!D29</f>
        <v>12.299999999999999</v>
      </c>
      <c r="G32" s="42">
        <f>$D$32*Таблица!E29</f>
        <v>0.42</v>
      </c>
      <c r="H32" s="42">
        <f>$D$32*Таблица!F29</f>
        <v>0</v>
      </c>
      <c r="I32" s="42">
        <f>$D$32*Таблица!G29</f>
        <v>2.73</v>
      </c>
      <c r="J32" s="42">
        <f>$D$32*Таблица!H29</f>
        <v>9.3</v>
      </c>
      <c r="K32" s="42">
        <f>$D$32*Таблица!I29</f>
        <v>0.24</v>
      </c>
      <c r="L32" s="42">
        <f>$D$32*Таблица!J29</f>
        <v>0.015</v>
      </c>
      <c r="M32" s="42">
        <f>$D$32*Таблица!K29</f>
        <v>0.006</v>
      </c>
      <c r="N32" s="28">
        <f>$D$32*Таблица!L29</f>
        <v>3</v>
      </c>
      <c r="O32" s="170"/>
    </row>
    <row r="33" spans="1:15" ht="15">
      <c r="A33" s="163"/>
      <c r="B33" s="18" t="s">
        <v>25</v>
      </c>
      <c r="C33" s="42">
        <v>30</v>
      </c>
      <c r="D33" s="42">
        <v>30</v>
      </c>
      <c r="E33" s="168"/>
      <c r="F33" s="42">
        <f>$D$33*Таблица!D30</f>
        <v>10.200000000000001</v>
      </c>
      <c r="G33" s="42">
        <f>$D$33*Таблица!E30</f>
        <v>0.38999999999999996</v>
      </c>
      <c r="H33" s="42">
        <f>$D$33*Таблица!F30</f>
        <v>0.03</v>
      </c>
      <c r="I33" s="42">
        <f>$D$33*Таблица!G30</f>
        <v>2.52</v>
      </c>
      <c r="J33" s="42">
        <f>$D$33*Таблица!H30</f>
        <v>15.3</v>
      </c>
      <c r="K33" s="42">
        <f>$D$33*Таблица!I30</f>
        <v>0.36</v>
      </c>
      <c r="L33" s="42">
        <f>$D$33*Таблица!J30</f>
        <v>0.018</v>
      </c>
      <c r="M33" s="42">
        <f>$D$33*Таблица!K30</f>
        <v>0.021</v>
      </c>
      <c r="N33" s="28">
        <f>$D$33*Таблица!L30</f>
        <v>1.5</v>
      </c>
      <c r="O33" s="170"/>
    </row>
    <row r="34" spans="1:15" ht="15">
      <c r="A34" s="163"/>
      <c r="B34" s="18" t="s">
        <v>16</v>
      </c>
      <c r="C34" s="42">
        <v>3.4</v>
      </c>
      <c r="D34" s="42">
        <v>3.4</v>
      </c>
      <c r="E34" s="168"/>
      <c r="F34" s="42">
        <f>$D$34*Таблица!D24</f>
        <v>24.956</v>
      </c>
      <c r="G34" s="42">
        <f>$D$34*Таблица!E24</f>
        <v>0.0136</v>
      </c>
      <c r="H34" s="42">
        <f>$D$34*Таблица!F24</f>
        <v>2.669</v>
      </c>
      <c r="I34" s="42">
        <f>$D$34*Таблица!G24</f>
        <v>0.017</v>
      </c>
      <c r="J34" s="42">
        <f>$D$34*Таблица!H24</f>
        <v>0.816</v>
      </c>
      <c r="K34" s="42">
        <f>$D$34*Таблица!I24</f>
        <v>0.068</v>
      </c>
      <c r="L34" s="42">
        <f>$D$34*Таблица!J24</f>
        <v>0.0034</v>
      </c>
      <c r="M34" s="42">
        <f>$D$34*Таблица!K24</f>
        <v>0.0034</v>
      </c>
      <c r="N34" s="28">
        <f>$D$34*Таблица!L24</f>
        <v>0</v>
      </c>
      <c r="O34" s="170"/>
    </row>
    <row r="35" spans="1:15" ht="15">
      <c r="A35" s="163"/>
      <c r="B35" s="18" t="s">
        <v>23</v>
      </c>
      <c r="C35" s="42">
        <v>3.2</v>
      </c>
      <c r="D35" s="42">
        <v>3.2</v>
      </c>
      <c r="E35" s="168"/>
      <c r="F35" s="42">
        <f>$D$35*Таблица!D26</f>
        <v>28.768</v>
      </c>
      <c r="G35" s="42">
        <f>$D$35*Таблица!E26</f>
        <v>0</v>
      </c>
      <c r="H35" s="42">
        <f>$D$35*Таблица!F26</f>
        <v>3.1968</v>
      </c>
      <c r="I35" s="42">
        <f>$D$35*Таблица!G26</f>
        <v>0</v>
      </c>
      <c r="J35" s="42">
        <f>$D$35*Таблица!H26</f>
        <v>0</v>
      </c>
      <c r="K35" s="42">
        <f>$D$35*Таблица!I26</f>
        <v>0</v>
      </c>
      <c r="L35" s="42">
        <f>$D$35*Таблица!J26</f>
        <v>0</v>
      </c>
      <c r="M35" s="42">
        <f>$D$35*Таблица!K26</f>
        <v>0</v>
      </c>
      <c r="N35" s="28">
        <f>$D$35*Таблица!L26</f>
        <v>0</v>
      </c>
      <c r="O35" s="171"/>
    </row>
    <row r="36" spans="1:15" ht="30">
      <c r="A36" s="163" t="s">
        <v>28</v>
      </c>
      <c r="B36" s="18" t="s">
        <v>29</v>
      </c>
      <c r="C36" s="42">
        <v>28</v>
      </c>
      <c r="D36" s="42">
        <v>28</v>
      </c>
      <c r="E36" s="42">
        <v>28</v>
      </c>
      <c r="F36" s="42">
        <f>$D$36*Таблица!D2</f>
        <v>73.36</v>
      </c>
      <c r="G36" s="42">
        <f>$D$36*Таблица!E2</f>
        <v>2.156</v>
      </c>
      <c r="H36" s="42">
        <f>$D$36*Таблица!F2</f>
        <v>0.84</v>
      </c>
      <c r="I36" s="42">
        <f>$D$36*Таблица!G2</f>
        <v>13.943999999999999</v>
      </c>
      <c r="J36" s="42">
        <f>$D$36*Таблица!H2</f>
        <v>5.6000000000000005</v>
      </c>
      <c r="K36" s="42">
        <f>$D$36*Таблица!I2</f>
        <v>0.252</v>
      </c>
      <c r="L36" s="42">
        <f>$D$36*Таблица!J2</f>
        <v>0.0308</v>
      </c>
      <c r="M36" s="42">
        <f>$D$36*Таблица!K2</f>
        <v>0.0224</v>
      </c>
      <c r="N36" s="28">
        <f>$D$36*Таблица!L2</f>
        <v>0</v>
      </c>
      <c r="O36" s="18"/>
    </row>
    <row r="37" spans="1:15" ht="30">
      <c r="A37" s="163"/>
      <c r="B37" s="18" t="s">
        <v>30</v>
      </c>
      <c r="C37" s="42">
        <v>32</v>
      </c>
      <c r="D37" s="42">
        <v>32</v>
      </c>
      <c r="E37" s="42">
        <v>32</v>
      </c>
      <c r="F37" s="42">
        <f>$D$37*Таблица!D3</f>
        <v>57.92</v>
      </c>
      <c r="G37" s="42">
        <f>$D$37*Таблица!E3</f>
        <v>2.112</v>
      </c>
      <c r="H37" s="42">
        <f>$D$37*Таблица!F3</f>
        <v>0.384</v>
      </c>
      <c r="I37" s="42">
        <f>$D$37*Таблица!G3</f>
        <v>10.944</v>
      </c>
      <c r="J37" s="42">
        <f>$D$37*Таблица!H3</f>
        <v>0.672</v>
      </c>
      <c r="K37" s="42">
        <f>$D$37*Таблица!I3</f>
        <v>0.64</v>
      </c>
      <c r="L37" s="42">
        <f>$D$37*Таблица!J3</f>
        <v>0.0256</v>
      </c>
      <c r="M37" s="42">
        <f>$D$37*Таблица!K3</f>
        <v>0.016</v>
      </c>
      <c r="N37" s="28">
        <f>$D$37*Таблица!L3</f>
        <v>0</v>
      </c>
      <c r="O37" s="18"/>
    </row>
    <row r="38" spans="1:15" ht="15.75" customHeight="1">
      <c r="A38" s="175" t="s">
        <v>151</v>
      </c>
      <c r="B38" s="37" t="s">
        <v>132</v>
      </c>
      <c r="C38" s="42">
        <v>18</v>
      </c>
      <c r="D38" s="42">
        <v>18</v>
      </c>
      <c r="E38" s="205">
        <v>150</v>
      </c>
      <c r="F38" s="88">
        <f>$D$38*Таблица!D58</f>
        <v>42.839999999999996</v>
      </c>
      <c r="G38" s="88">
        <f>$D$38*Таблица!E58</f>
        <v>0.558</v>
      </c>
      <c r="H38" s="88">
        <f>$D$38*Таблица!F58</f>
        <v>0</v>
      </c>
      <c r="I38" s="88">
        <f>$D$38*Таблица!G58</f>
        <v>12.419999999999998</v>
      </c>
      <c r="J38" s="88">
        <f>$D$38*Таблица!H58</f>
        <v>14.4</v>
      </c>
      <c r="K38" s="88">
        <f>$D$38*Таблица!I58</f>
        <v>1.08</v>
      </c>
      <c r="L38" s="88">
        <f>$D$38*Таблица!J58</f>
        <v>0</v>
      </c>
      <c r="M38" s="88">
        <f>$D$38*Таблица!K58</f>
        <v>0</v>
      </c>
      <c r="N38" s="88">
        <f>$D$38*Таблица!L58</f>
        <v>0.010799999999999999</v>
      </c>
      <c r="O38" s="169">
        <v>268</v>
      </c>
    </row>
    <row r="39" spans="1:15" ht="15.75" customHeight="1">
      <c r="A39" s="176"/>
      <c r="B39" s="18" t="s">
        <v>17</v>
      </c>
      <c r="C39" s="42">
        <v>8</v>
      </c>
      <c r="D39" s="42">
        <v>8</v>
      </c>
      <c r="E39" s="184"/>
      <c r="F39" s="42">
        <f>$D$39*Таблица!D15</f>
        <v>30.32</v>
      </c>
      <c r="G39" s="42">
        <f>$D$39*Таблица!E15</f>
        <v>0</v>
      </c>
      <c r="H39" s="42">
        <f>$D$39*Таблица!F15</f>
        <v>0</v>
      </c>
      <c r="I39" s="42">
        <f>$D$39*Таблица!G15</f>
        <v>7.984</v>
      </c>
      <c r="J39" s="42">
        <f>$D$39*Таблица!H15</f>
        <v>0.16</v>
      </c>
      <c r="K39" s="42">
        <f>$D$39*Таблица!I15</f>
        <v>0.24</v>
      </c>
      <c r="L39" s="42">
        <f>$D$39*Таблица!J15</f>
        <v>0</v>
      </c>
      <c r="M39" s="42">
        <f>$D$39*Таблица!K15</f>
        <v>0</v>
      </c>
      <c r="N39" s="28">
        <f>$D$39*Таблица!L15</f>
        <v>0</v>
      </c>
      <c r="O39" s="171"/>
    </row>
    <row r="40" spans="1:15" s="15" customFormat="1" ht="14.25">
      <c r="A40" s="29" t="s">
        <v>37</v>
      </c>
      <c r="B40" s="21"/>
      <c r="C40" s="30"/>
      <c r="D40" s="30"/>
      <c r="E40" s="23">
        <f>SUM(E21:E39)</f>
        <v>530</v>
      </c>
      <c r="F40" s="31">
        <f>SUM(F21:F39)</f>
        <v>704.0440000000001</v>
      </c>
      <c r="G40" s="31">
        <f aca="true" t="shared" si="2" ref="G40:N40">SUM(G21:G39)</f>
        <v>26.9356</v>
      </c>
      <c r="H40" s="31">
        <f t="shared" si="2"/>
        <v>30.7948</v>
      </c>
      <c r="I40" s="31">
        <f t="shared" si="2"/>
        <v>81.914</v>
      </c>
      <c r="J40" s="31">
        <f t="shared" si="2"/>
        <v>100.93799999999999</v>
      </c>
      <c r="K40" s="31">
        <f t="shared" si="2"/>
        <v>7.244</v>
      </c>
      <c r="L40" s="31">
        <f t="shared" si="2"/>
        <v>0.42600000000000005</v>
      </c>
      <c r="M40" s="31">
        <f t="shared" si="2"/>
        <v>0.6948</v>
      </c>
      <c r="N40" s="31">
        <f t="shared" si="2"/>
        <v>22.7108</v>
      </c>
      <c r="O40" s="21"/>
    </row>
    <row r="41" spans="1:15" ht="15">
      <c r="A41" s="25" t="s">
        <v>32</v>
      </c>
      <c r="B41" s="22"/>
      <c r="C41" s="22"/>
      <c r="D41" s="22"/>
      <c r="E41" s="159"/>
      <c r="F41" s="22"/>
      <c r="G41" s="22"/>
      <c r="H41" s="22"/>
      <c r="I41" s="26"/>
      <c r="J41" s="22"/>
      <c r="K41" s="22"/>
      <c r="L41" s="22"/>
      <c r="M41" s="22"/>
      <c r="N41" s="22"/>
      <c r="O41" s="27"/>
    </row>
    <row r="42" spans="1:15" ht="15">
      <c r="A42" s="200" t="s">
        <v>217</v>
      </c>
      <c r="B42" s="37" t="s">
        <v>141</v>
      </c>
      <c r="C42" s="129">
        <v>20</v>
      </c>
      <c r="D42" s="157">
        <v>20</v>
      </c>
      <c r="E42" s="155">
        <v>20</v>
      </c>
      <c r="F42" s="158">
        <f>$D$42*Таблица!D20</f>
        <v>41.2</v>
      </c>
      <c r="G42" s="154">
        <f>$D$42*Таблица!E20</f>
        <v>0.56</v>
      </c>
      <c r="H42" s="154">
        <f>$D$42*Таблица!F20</f>
        <v>4</v>
      </c>
      <c r="I42" s="154">
        <f>$D$42*Таблица!G20</f>
        <v>0.64</v>
      </c>
      <c r="J42" s="154">
        <f>$D$42*Таблица!H20</f>
        <v>36</v>
      </c>
      <c r="K42" s="154">
        <f>$D$42*Таблица!I20</f>
        <v>0.04</v>
      </c>
      <c r="L42" s="154">
        <f>$D$42*Таблица!J20</f>
        <v>0.011999999999999999</v>
      </c>
      <c r="M42" s="154">
        <f>$D$42*Таблица!K20</f>
        <v>0.04</v>
      </c>
      <c r="N42" s="154">
        <f>$D$42*Таблица!L20</f>
        <v>0.2</v>
      </c>
      <c r="O42" s="169">
        <v>206</v>
      </c>
    </row>
    <row r="43" spans="1:15" ht="15">
      <c r="A43" s="201"/>
      <c r="B43" s="37" t="s">
        <v>16</v>
      </c>
      <c r="C43" s="129">
        <v>3</v>
      </c>
      <c r="D43" s="157">
        <v>3</v>
      </c>
      <c r="E43" s="164">
        <v>110</v>
      </c>
      <c r="F43" s="158">
        <f>$D$43*Таблица!D24</f>
        <v>22.02</v>
      </c>
      <c r="G43" s="128">
        <f>$D$43*Таблица!E24</f>
        <v>0.012</v>
      </c>
      <c r="H43" s="128">
        <f>$D$43*Таблица!F24</f>
        <v>2.355</v>
      </c>
      <c r="I43" s="128">
        <f>$D$43*Таблица!G24</f>
        <v>0.015</v>
      </c>
      <c r="J43" s="128">
        <f>$D$43*Таблица!H24</f>
        <v>0.72</v>
      </c>
      <c r="K43" s="128">
        <f>$D$43*Таблица!I24</f>
        <v>0.06</v>
      </c>
      <c r="L43" s="128">
        <f>$D$43*Таблица!J24</f>
        <v>0.003</v>
      </c>
      <c r="M43" s="128">
        <f>$D$43*Таблица!K24</f>
        <v>0.003</v>
      </c>
      <c r="N43" s="128">
        <f>$D$43*Таблица!L24</f>
        <v>0</v>
      </c>
      <c r="O43" s="170"/>
    </row>
    <row r="44" spans="1:15" ht="15">
      <c r="A44" s="201"/>
      <c r="B44" s="37" t="s">
        <v>17</v>
      </c>
      <c r="C44" s="155">
        <v>2</v>
      </c>
      <c r="D44" s="157">
        <v>2</v>
      </c>
      <c r="E44" s="165"/>
      <c r="F44" s="158">
        <f>$D$44*Таблица!D15</f>
        <v>7.58</v>
      </c>
      <c r="G44" s="158">
        <f>$D$44*Таблица!E15</f>
        <v>0</v>
      </c>
      <c r="H44" s="158">
        <f>$D$44*Таблица!F15</f>
        <v>0</v>
      </c>
      <c r="I44" s="158">
        <f>$D$44*Таблица!G15</f>
        <v>1.996</v>
      </c>
      <c r="J44" s="158">
        <f>$D$44*Таблица!H15</f>
        <v>0.04</v>
      </c>
      <c r="K44" s="158">
        <f>$D$44*Таблица!I15</f>
        <v>0.06</v>
      </c>
      <c r="L44" s="158">
        <f>$D$44*Таблица!J15</f>
        <v>0</v>
      </c>
      <c r="M44" s="158">
        <f>$D$44*Таблица!K15</f>
        <v>0</v>
      </c>
      <c r="N44" s="158">
        <f>$D$44*Таблица!L15</f>
        <v>0</v>
      </c>
      <c r="O44" s="170"/>
    </row>
    <row r="45" spans="1:15" ht="15">
      <c r="A45" s="201"/>
      <c r="B45" s="18" t="s">
        <v>45</v>
      </c>
      <c r="C45" s="42">
        <v>10</v>
      </c>
      <c r="D45" s="42">
        <v>10</v>
      </c>
      <c r="E45" s="165"/>
      <c r="F45" s="67">
        <f>$D$45*Таблица!D47</f>
        <v>15.700000000000001</v>
      </c>
      <c r="G45" s="67">
        <f>$D$45*Таблица!E47</f>
        <v>1.27</v>
      </c>
      <c r="H45" s="67">
        <f>$D$45*Таблица!F47</f>
        <v>1.1500000000000001</v>
      </c>
      <c r="I45" s="67">
        <f>$D$45*Таблица!G47</f>
        <v>0.07</v>
      </c>
      <c r="J45" s="67">
        <f>$D$45*Таблица!H47</f>
        <v>5.5</v>
      </c>
      <c r="K45" s="67">
        <f>$D$45*Таблица!I47</f>
        <v>0.27</v>
      </c>
      <c r="L45" s="67">
        <f>$D$45*Таблица!J47</f>
        <v>0.007</v>
      </c>
      <c r="M45" s="67">
        <f>$D$45*Таблица!K47</f>
        <v>0.044000000000000004</v>
      </c>
      <c r="N45" s="67">
        <f>$D$45*Таблица!L47</f>
        <v>0</v>
      </c>
      <c r="O45" s="170"/>
    </row>
    <row r="46" spans="1:15" ht="15">
      <c r="A46" s="201"/>
      <c r="B46" s="18" t="s">
        <v>145</v>
      </c>
      <c r="C46" s="42">
        <v>100</v>
      </c>
      <c r="D46" s="42">
        <v>100</v>
      </c>
      <c r="E46" s="165"/>
      <c r="F46" s="89">
        <f>$D$46*Таблица!D55</f>
        <v>156</v>
      </c>
      <c r="G46" s="89">
        <f>$D$46*Таблица!E55</f>
        <v>16.7</v>
      </c>
      <c r="H46" s="89">
        <f>$D$46*Таблица!F55</f>
        <v>9</v>
      </c>
      <c r="I46" s="89">
        <f>$D$46*Таблица!G55</f>
        <v>1.3</v>
      </c>
      <c r="J46" s="89">
        <f>$D$46*Таблица!H55</f>
        <v>150</v>
      </c>
      <c r="K46" s="89">
        <f>$D$46*Таблица!I55</f>
        <v>40</v>
      </c>
      <c r="L46" s="89">
        <f>$D$46*Таблица!J55</f>
        <v>0.05</v>
      </c>
      <c r="M46" s="89">
        <f>$D$46*Таблица!K55</f>
        <v>0.3</v>
      </c>
      <c r="N46" s="89">
        <f>$D$46*Таблица!L55</f>
        <v>0.5</v>
      </c>
      <c r="O46" s="170"/>
    </row>
    <row r="47" spans="1:15" ht="15">
      <c r="A47" s="201"/>
      <c r="B47" s="18" t="s">
        <v>43</v>
      </c>
      <c r="C47" s="42">
        <v>30</v>
      </c>
      <c r="D47" s="42">
        <v>30</v>
      </c>
      <c r="E47" s="172"/>
      <c r="F47" s="67">
        <f>$D$47*Таблица!D4</f>
        <v>100.19999999999999</v>
      </c>
      <c r="G47" s="67">
        <f>$D$47*Таблица!E4</f>
        <v>3.09</v>
      </c>
      <c r="H47" s="67">
        <f>$D$47*Таблица!F4</f>
        <v>0.32999999999999996</v>
      </c>
      <c r="I47" s="67">
        <f>$D$47*Таблица!G4</f>
        <v>20.7</v>
      </c>
      <c r="J47" s="67">
        <f>$D$47*Таблица!H4</f>
        <v>5.3999999999999995</v>
      </c>
      <c r="K47" s="67">
        <f>$D$47*Таблица!I4</f>
        <v>0.36</v>
      </c>
      <c r="L47" s="67">
        <f>$D$47*Таблица!J4</f>
        <v>0.051</v>
      </c>
      <c r="M47" s="67">
        <f>$D$47*Таблица!K4</f>
        <v>0.024</v>
      </c>
      <c r="N47" s="28">
        <f>$D$47*Таблица!L4</f>
        <v>0</v>
      </c>
      <c r="O47" s="170"/>
    </row>
    <row r="48" spans="1:15" ht="15">
      <c r="A48" s="175" t="s">
        <v>34</v>
      </c>
      <c r="B48" s="18" t="s">
        <v>35</v>
      </c>
      <c r="C48" s="42">
        <v>0.4</v>
      </c>
      <c r="D48" s="42">
        <v>0.4</v>
      </c>
      <c r="E48" s="164">
        <v>150</v>
      </c>
      <c r="F48" s="105">
        <f>$D$48*Таблица!D60</f>
        <v>0.08000000000000002</v>
      </c>
      <c r="G48" s="105">
        <f>$D$48*Таблица!E60</f>
        <v>0.016</v>
      </c>
      <c r="H48" s="105">
        <f>$D$48*Таблица!F60</f>
        <v>0</v>
      </c>
      <c r="I48" s="105">
        <f>$D$48*Таблица!G60</f>
        <v>0.048</v>
      </c>
      <c r="J48" s="105">
        <f>$D$48*Таблица!H60</f>
        <v>1.9800000000000002</v>
      </c>
      <c r="K48" s="105">
        <f>$D$48*Таблица!I60</f>
        <v>0</v>
      </c>
      <c r="L48" s="105">
        <f>$D$48*Таблица!J60</f>
        <v>0.00028000000000000003</v>
      </c>
      <c r="M48" s="105">
        <f>$D$48*Таблица!K60</f>
        <v>0.0004</v>
      </c>
      <c r="N48" s="105">
        <f>$D$48*Таблица!L60</f>
        <v>0</v>
      </c>
      <c r="O48" s="203">
        <v>18</v>
      </c>
    </row>
    <row r="49" spans="1:15" ht="15">
      <c r="A49" s="176"/>
      <c r="B49" s="18" t="s">
        <v>17</v>
      </c>
      <c r="C49" s="42">
        <v>8</v>
      </c>
      <c r="D49" s="42">
        <v>8</v>
      </c>
      <c r="E49" s="172"/>
      <c r="F49" s="42">
        <f>$C$49*Таблица!D15</f>
        <v>30.32</v>
      </c>
      <c r="G49" s="42">
        <f>$C$49*Таблица!E15</f>
        <v>0</v>
      </c>
      <c r="H49" s="42">
        <f>$C$49*Таблица!F15</f>
        <v>0</v>
      </c>
      <c r="I49" s="42">
        <f>$C$49*Таблица!G15</f>
        <v>7.984</v>
      </c>
      <c r="J49" s="42">
        <f>$C$49*Таблица!H15</f>
        <v>0.16</v>
      </c>
      <c r="K49" s="42">
        <f>$C$49*Таблица!I15</f>
        <v>0.24</v>
      </c>
      <c r="L49" s="42">
        <f>$C$49*Таблица!J15</f>
        <v>0</v>
      </c>
      <c r="M49" s="42">
        <f>$C$49*Таблица!K15</f>
        <v>0</v>
      </c>
      <c r="N49" s="42">
        <f>$C$49*Таблица!L15</f>
        <v>0</v>
      </c>
      <c r="O49" s="204"/>
    </row>
    <row r="50" spans="1:15" s="15" customFormat="1" ht="14.25">
      <c r="A50" s="29" t="s">
        <v>37</v>
      </c>
      <c r="B50" s="21"/>
      <c r="C50" s="30"/>
      <c r="D50" s="30"/>
      <c r="E50" s="23">
        <f>SUM(E42:E49)</f>
        <v>280</v>
      </c>
      <c r="F50" s="31">
        <f>SUM(F42:F49)</f>
        <v>373.09999999999997</v>
      </c>
      <c r="G50" s="31">
        <f aca="true" t="shared" si="3" ref="G50:N50">SUM(G45:G49)</f>
        <v>21.075999999999997</v>
      </c>
      <c r="H50" s="31">
        <f t="shared" si="3"/>
        <v>10.48</v>
      </c>
      <c r="I50" s="31">
        <f t="shared" si="3"/>
        <v>30.101999999999997</v>
      </c>
      <c r="J50" s="31">
        <f t="shared" si="3"/>
        <v>163.04</v>
      </c>
      <c r="K50" s="31">
        <f t="shared" si="3"/>
        <v>40.870000000000005</v>
      </c>
      <c r="L50" s="31">
        <f t="shared" si="3"/>
        <v>0.10828</v>
      </c>
      <c r="M50" s="31">
        <f t="shared" si="3"/>
        <v>0.3684</v>
      </c>
      <c r="N50" s="31">
        <f t="shared" si="3"/>
        <v>0.5</v>
      </c>
      <c r="O50" s="21"/>
    </row>
    <row r="51" spans="1:15" s="15" customFormat="1" ht="14.25">
      <c r="A51" s="29" t="s">
        <v>131</v>
      </c>
      <c r="B51" s="21"/>
      <c r="C51" s="30"/>
      <c r="D51" s="30"/>
      <c r="E51" s="23">
        <f>E16+E19+E40+E50</f>
        <v>1238</v>
      </c>
      <c r="F51" s="31">
        <f aca="true" t="shared" si="4" ref="F51:N51">F50+F40+F19+F16</f>
        <v>1465.188</v>
      </c>
      <c r="G51" s="31">
        <f t="shared" si="4"/>
        <v>62.4886</v>
      </c>
      <c r="H51" s="31">
        <f t="shared" si="4"/>
        <v>56.669799999999995</v>
      </c>
      <c r="I51" s="31">
        <f t="shared" si="4"/>
        <v>159.7818</v>
      </c>
      <c r="J51" s="31">
        <f t="shared" si="4"/>
        <v>792.1399999999999</v>
      </c>
      <c r="K51" s="31">
        <f t="shared" si="4"/>
        <v>50.282000000000004</v>
      </c>
      <c r="L51" s="31">
        <f t="shared" si="4"/>
        <v>0.7622800000000001</v>
      </c>
      <c r="M51" s="31">
        <f t="shared" si="4"/>
        <v>1.5632000000000001</v>
      </c>
      <c r="N51" s="32">
        <f t="shared" si="4"/>
        <v>23.6408</v>
      </c>
      <c r="O51" s="21"/>
    </row>
    <row r="52" ht="15">
      <c r="A52" s="17"/>
    </row>
  </sheetData>
  <sheetProtection/>
  <mergeCells count="37">
    <mergeCell ref="E43:E47"/>
    <mergeCell ref="O3:O4"/>
    <mergeCell ref="O38:O39"/>
    <mergeCell ref="O6:O9"/>
    <mergeCell ref="O10:O12"/>
    <mergeCell ref="O13:O15"/>
    <mergeCell ref="O23:O29"/>
    <mergeCell ref="O30:O35"/>
    <mergeCell ref="B1:O1"/>
    <mergeCell ref="A3:A4"/>
    <mergeCell ref="B3:B4"/>
    <mergeCell ref="C3:C4"/>
    <mergeCell ref="D3:D4"/>
    <mergeCell ref="E3:E4"/>
    <mergeCell ref="F3:F4"/>
    <mergeCell ref="G3:I3"/>
    <mergeCell ref="J3:N3"/>
    <mergeCell ref="O48:O49"/>
    <mergeCell ref="A10:A12"/>
    <mergeCell ref="A38:A39"/>
    <mergeCell ref="E38:E39"/>
    <mergeCell ref="A48:A49"/>
    <mergeCell ref="E48:E49"/>
    <mergeCell ref="A23:A29"/>
    <mergeCell ref="E23:E29"/>
    <mergeCell ref="A30:A35"/>
    <mergeCell ref="E30:E35"/>
    <mergeCell ref="A42:A47"/>
    <mergeCell ref="O42:O47"/>
    <mergeCell ref="A13:A15"/>
    <mergeCell ref="E13:E15"/>
    <mergeCell ref="A6:A9"/>
    <mergeCell ref="E6:E9"/>
    <mergeCell ref="O21:O22"/>
    <mergeCell ref="A36:A37"/>
    <mergeCell ref="E21:E22"/>
    <mergeCell ref="A21:A22"/>
  </mergeCells>
  <hyperlinks>
    <hyperlink ref="O6:O9" r:id="rId1" display="Тех. карты док\74.doc"/>
    <hyperlink ref="O10:O12" r:id="rId2" display="Тех. карты док\3.doc"/>
    <hyperlink ref="O13:O15" r:id="rId3" display="Тех. карты док\264.doc"/>
    <hyperlink ref="O30:O35" r:id="rId4" display="Тех. карты док\128.doc"/>
    <hyperlink ref="O48:O49" r:id="rId5" display="Тех. карты док\258.doc"/>
    <hyperlink ref="O23:O29" r:id="rId6" display="Тех. карты док\99 м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9" sqref="P19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28125" style="1" customWidth="1"/>
    <col min="16" max="16384" width="9.140625" style="1" customWidth="1"/>
  </cols>
  <sheetData>
    <row r="1" spans="1:15" ht="15" customHeight="1">
      <c r="A1" s="8" t="s">
        <v>67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'7 день'!E3:E4</f>
        <v>Выход блюда</v>
      </c>
      <c r="F3" s="167" t="str">
        <f>'7 день'!F3:F4</f>
        <v>Энергетическая ценность (Ккал)</v>
      </c>
      <c r="G3" s="167" t="str">
        <f>'7 день'!G3:I3</f>
        <v>Пищевые вещества (г)</v>
      </c>
      <c r="H3" s="167"/>
      <c r="I3" s="167"/>
      <c r="J3" s="167" t="str">
        <f>'7 день'!J3:N3</f>
        <v>Минеральные вещества и витамины</v>
      </c>
      <c r="K3" s="167"/>
      <c r="L3" s="167"/>
      <c r="M3" s="167"/>
      <c r="N3" s="167"/>
      <c r="O3" s="205" t="str">
        <f>'7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84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.75" customHeight="1">
      <c r="A6" s="163" t="s">
        <v>199</v>
      </c>
      <c r="B6" s="19" t="s">
        <v>52</v>
      </c>
      <c r="C6" s="42">
        <v>15</v>
      </c>
      <c r="D6" s="42">
        <v>15</v>
      </c>
      <c r="E6" s="168">
        <v>150</v>
      </c>
      <c r="F6" s="90">
        <f>$D$6*Таблица!D10</f>
        <v>45.75</v>
      </c>
      <c r="G6" s="90">
        <f>$D$6*Таблица!E10</f>
        <v>1.65</v>
      </c>
      <c r="H6" s="90">
        <f>$D$6*Таблица!F10</f>
        <v>0.9299999999999999</v>
      </c>
      <c r="I6" s="90">
        <f>$D$6*Таблица!G10</f>
        <v>7.515</v>
      </c>
      <c r="J6" s="90">
        <f>$D$6*Таблица!H10</f>
        <v>7.800000000000001</v>
      </c>
      <c r="K6" s="90">
        <f>$D$6*Таблица!I10</f>
        <v>1.17</v>
      </c>
      <c r="L6" s="90">
        <f>$D$6*Таблица!J10</f>
        <v>0.06749999999999999</v>
      </c>
      <c r="M6" s="90">
        <f>$D$6*Таблица!K10</f>
        <v>0.015</v>
      </c>
      <c r="N6" s="90">
        <f>$D$6*Таблица!L10</f>
        <v>0</v>
      </c>
      <c r="O6" s="169">
        <v>182</v>
      </c>
    </row>
    <row r="7" spans="1:15" ht="30">
      <c r="A7" s="163"/>
      <c r="B7" s="19" t="s">
        <v>138</v>
      </c>
      <c r="C7" s="42">
        <v>30</v>
      </c>
      <c r="D7" s="42">
        <v>30</v>
      </c>
      <c r="E7" s="168"/>
      <c r="F7" s="90">
        <f>$D$7*Таблица!D23</f>
        <v>96</v>
      </c>
      <c r="G7" s="90">
        <f>$D$7*Таблица!E23</f>
        <v>2.1599999999999997</v>
      </c>
      <c r="H7" s="90">
        <f>$D$7*Таблица!F23</f>
        <v>2.5500000000000003</v>
      </c>
      <c r="I7" s="90">
        <f>$D$7*Таблица!G23</f>
        <v>16.8</v>
      </c>
      <c r="J7" s="90">
        <f>$D$7*Таблица!H23</f>
        <v>92.1</v>
      </c>
      <c r="K7" s="90">
        <f>$D$7*Таблица!I23</f>
        <v>0.06</v>
      </c>
      <c r="L7" s="90">
        <f>$D$7*Таблица!J23</f>
        <v>0.018</v>
      </c>
      <c r="M7" s="90">
        <f>$D$7*Таблица!K23</f>
        <v>0.06</v>
      </c>
      <c r="N7" s="90">
        <f>$D$7*Таблица!L23</f>
        <v>0.3</v>
      </c>
      <c r="O7" s="170"/>
    </row>
    <row r="8" spans="1:15" ht="15">
      <c r="A8" s="163"/>
      <c r="B8" s="19" t="s">
        <v>16</v>
      </c>
      <c r="C8" s="42">
        <v>3</v>
      </c>
      <c r="D8" s="42">
        <v>3</v>
      </c>
      <c r="E8" s="168"/>
      <c r="F8" s="42">
        <f>$D$8*Таблица!D24</f>
        <v>22.02</v>
      </c>
      <c r="G8" s="42">
        <f>$D$8*Таблица!E24</f>
        <v>0.012</v>
      </c>
      <c r="H8" s="42">
        <f>$D$8*Таблица!F24</f>
        <v>2.355</v>
      </c>
      <c r="I8" s="42">
        <f>$D$8*Таблица!G24</f>
        <v>0.015</v>
      </c>
      <c r="J8" s="42">
        <f>$D$8*Таблица!H24</f>
        <v>0.72</v>
      </c>
      <c r="K8" s="42">
        <f>$D$8*Таблица!I24</f>
        <v>0.06</v>
      </c>
      <c r="L8" s="42">
        <f>$D$8*Таблица!J24</f>
        <v>0.003</v>
      </c>
      <c r="M8" s="42">
        <f>$D$8*Таблица!K24</f>
        <v>0.003</v>
      </c>
      <c r="N8" s="28">
        <f>$D$8*Таблица!L24</f>
        <v>0</v>
      </c>
      <c r="O8" s="171"/>
    </row>
    <row r="9" spans="1:15" ht="30">
      <c r="A9" s="163" t="s">
        <v>160</v>
      </c>
      <c r="B9" s="18" t="s">
        <v>29</v>
      </c>
      <c r="C9" s="42">
        <v>10</v>
      </c>
      <c r="D9" s="42">
        <v>10</v>
      </c>
      <c r="E9" s="93">
        <v>10</v>
      </c>
      <c r="F9" s="42">
        <f>$D$9*Таблица!D2</f>
        <v>26.200000000000003</v>
      </c>
      <c r="G9" s="42">
        <f>$D$9*Таблица!E2</f>
        <v>0.77</v>
      </c>
      <c r="H9" s="42">
        <f>$D$9*Таблица!F2</f>
        <v>0.3</v>
      </c>
      <c r="I9" s="42">
        <f>$D$9*Таблица!G2</f>
        <v>4.98</v>
      </c>
      <c r="J9" s="42">
        <f>$D$9*Таблица!H2</f>
        <v>2</v>
      </c>
      <c r="K9" s="42">
        <f>$D$9*Таблица!I2</f>
        <v>0.09</v>
      </c>
      <c r="L9" s="42">
        <f>$D$9*Таблица!J2</f>
        <v>0.011000000000000001</v>
      </c>
      <c r="M9" s="42">
        <f>$D$9*Таблица!K2</f>
        <v>0.008</v>
      </c>
      <c r="N9" s="28">
        <f>$D$9*Таблица!L2</f>
        <v>0</v>
      </c>
      <c r="O9" s="169">
        <v>2</v>
      </c>
    </row>
    <row r="10" spans="1:15" ht="15">
      <c r="A10" s="163"/>
      <c r="B10" s="18" t="s">
        <v>40</v>
      </c>
      <c r="C10" s="75">
        <v>6</v>
      </c>
      <c r="D10" s="75">
        <v>6</v>
      </c>
      <c r="E10" s="93">
        <v>6</v>
      </c>
      <c r="F10" s="90">
        <f>$D$10*Таблица!D25</f>
        <v>21.6</v>
      </c>
      <c r="G10" s="90">
        <f>$D$10*Таблица!E25</f>
        <v>1.3800000000000001</v>
      </c>
      <c r="H10" s="90">
        <f>$D$10*Таблица!F25</f>
        <v>1.7399999999999998</v>
      </c>
      <c r="I10" s="90">
        <f>$D$10*Таблица!G25</f>
        <v>0</v>
      </c>
      <c r="J10" s="90">
        <f>$D$10*Таблица!H25</f>
        <v>114</v>
      </c>
      <c r="K10" s="90">
        <f>$D$10*Таблица!I25</f>
        <v>0.036000000000000004</v>
      </c>
      <c r="L10" s="90">
        <f>$D$10*Таблица!J25</f>
        <v>0.0024000000000000002</v>
      </c>
      <c r="M10" s="90">
        <f>$D$10*Таблица!K25</f>
        <v>0.018000000000000002</v>
      </c>
      <c r="N10" s="90">
        <f>$D$10*Таблица!L25</f>
        <v>0.096</v>
      </c>
      <c r="O10" s="170"/>
    </row>
    <row r="11" spans="1:15" ht="15">
      <c r="A11" s="163"/>
      <c r="B11" s="18" t="s">
        <v>16</v>
      </c>
      <c r="C11" s="42">
        <v>3</v>
      </c>
      <c r="D11" s="42">
        <v>3</v>
      </c>
      <c r="E11" s="93">
        <v>3</v>
      </c>
      <c r="F11" s="42">
        <f>$D$11*Таблица!D24</f>
        <v>22.02</v>
      </c>
      <c r="G11" s="42">
        <f>$D$11*Таблица!E24</f>
        <v>0.012</v>
      </c>
      <c r="H11" s="42">
        <f>$D$11*Таблица!F24</f>
        <v>2.355</v>
      </c>
      <c r="I11" s="42">
        <f>$D$11*Таблица!G24</f>
        <v>0.015</v>
      </c>
      <c r="J11" s="42">
        <f>$D$11*Таблица!H24</f>
        <v>0.72</v>
      </c>
      <c r="K11" s="42">
        <f>$D$11*Таблица!I24</f>
        <v>0.06</v>
      </c>
      <c r="L11" s="42">
        <f>$D$11*Таблица!J24</f>
        <v>0.003</v>
      </c>
      <c r="M11" s="42">
        <f>$D$11*Таблица!K24</f>
        <v>0.003</v>
      </c>
      <c r="N11" s="28">
        <f>$D$11*Таблица!L24</f>
        <v>0</v>
      </c>
      <c r="O11" s="171"/>
    </row>
    <row r="12" spans="1:15" ht="30" customHeight="1">
      <c r="A12" s="163" t="s">
        <v>149</v>
      </c>
      <c r="B12" s="18" t="s">
        <v>135</v>
      </c>
      <c r="C12" s="42">
        <v>1</v>
      </c>
      <c r="D12" s="42">
        <v>1</v>
      </c>
      <c r="E12" s="164">
        <v>150</v>
      </c>
      <c r="F12" s="90">
        <f>$D$12*Таблица!D62</f>
        <v>0</v>
      </c>
      <c r="G12" s="90">
        <f>$D$12*Таблица!E62</f>
        <v>0</v>
      </c>
      <c r="H12" s="90">
        <f>$D$12*Таблица!F62</f>
        <v>0</v>
      </c>
      <c r="I12" s="90">
        <f>$D$12*Таблица!G62</f>
        <v>0</v>
      </c>
      <c r="J12" s="90">
        <f>$D$12*Таблица!H62</f>
        <v>0.49</v>
      </c>
      <c r="K12" s="90">
        <f>$D$12*Таблица!I62</f>
        <v>0.003</v>
      </c>
      <c r="L12" s="90">
        <f>$D$12*Таблица!J62</f>
        <v>0.0002</v>
      </c>
      <c r="M12" s="90">
        <f>$D$12*Таблица!K62</f>
        <v>0.0006</v>
      </c>
      <c r="N12" s="90">
        <f>$D$12*Таблица!L62</f>
        <v>0.002</v>
      </c>
      <c r="O12" s="169">
        <v>432</v>
      </c>
    </row>
    <row r="13" spans="1:15" ht="15.75" customHeight="1">
      <c r="A13" s="163"/>
      <c r="B13" s="18" t="s">
        <v>17</v>
      </c>
      <c r="C13" s="42">
        <v>8</v>
      </c>
      <c r="D13" s="42">
        <v>8</v>
      </c>
      <c r="E13" s="172"/>
      <c r="F13" s="42">
        <f>$D$13*Таблица!D15</f>
        <v>30.32</v>
      </c>
      <c r="G13" s="42">
        <f>$D$13*Таблица!E15</f>
        <v>0</v>
      </c>
      <c r="H13" s="42">
        <f>$D$13*Таблица!F15</f>
        <v>0</v>
      </c>
      <c r="I13" s="42">
        <f>$D$13*Таблица!G15</f>
        <v>7.984</v>
      </c>
      <c r="J13" s="42">
        <f>$D$13*Таблица!H15</f>
        <v>0.16</v>
      </c>
      <c r="K13" s="42">
        <f>$D$13*Таблица!I15</f>
        <v>0.24</v>
      </c>
      <c r="L13" s="42">
        <f>$D$13*Таблица!J15</f>
        <v>0</v>
      </c>
      <c r="M13" s="42">
        <f>$D$13*Таблица!K15</f>
        <v>0</v>
      </c>
      <c r="N13" s="28">
        <f>$D$13*Таблица!L15</f>
        <v>0</v>
      </c>
      <c r="O13" s="171"/>
    </row>
    <row r="14" spans="1:15" s="15" customFormat="1" ht="14.25">
      <c r="A14" s="29" t="s">
        <v>37</v>
      </c>
      <c r="B14" s="21"/>
      <c r="C14" s="30"/>
      <c r="D14" s="30"/>
      <c r="E14" s="23">
        <f>SUM(E6:E13)</f>
        <v>319</v>
      </c>
      <c r="F14" s="31">
        <f aca="true" t="shared" si="0" ref="F14:N14">SUM(F6:F13)</f>
        <v>263.91</v>
      </c>
      <c r="G14" s="31">
        <f t="shared" si="0"/>
        <v>5.983999999999999</v>
      </c>
      <c r="H14" s="31">
        <f t="shared" si="0"/>
        <v>10.23</v>
      </c>
      <c r="I14" s="31">
        <f t="shared" si="0"/>
        <v>37.309000000000005</v>
      </c>
      <c r="J14" s="31">
        <f t="shared" si="0"/>
        <v>217.99</v>
      </c>
      <c r="K14" s="31">
        <f t="shared" si="0"/>
        <v>1.719</v>
      </c>
      <c r="L14" s="31">
        <f t="shared" si="0"/>
        <v>0.1051</v>
      </c>
      <c r="M14" s="31">
        <f t="shared" si="0"/>
        <v>0.1076</v>
      </c>
      <c r="N14" s="32">
        <f t="shared" si="0"/>
        <v>0.398</v>
      </c>
      <c r="O14" s="21"/>
    </row>
    <row r="15" spans="1:15" ht="15">
      <c r="A15" s="25" t="s">
        <v>19</v>
      </c>
      <c r="B15" s="22"/>
      <c r="C15" s="39"/>
      <c r="D15" s="39"/>
      <c r="E15" s="22"/>
      <c r="F15" s="22"/>
      <c r="G15" s="22"/>
      <c r="H15" s="22"/>
      <c r="I15" s="26"/>
      <c r="J15" s="22"/>
      <c r="K15" s="22"/>
      <c r="L15" s="22"/>
      <c r="M15" s="22"/>
      <c r="N15" s="22"/>
      <c r="O15" s="27"/>
    </row>
    <row r="16" spans="1:15" ht="30">
      <c r="A16" s="45" t="s">
        <v>53</v>
      </c>
      <c r="B16" s="18" t="s">
        <v>136</v>
      </c>
      <c r="C16" s="42">
        <v>130</v>
      </c>
      <c r="D16" s="42">
        <v>130</v>
      </c>
      <c r="E16" s="42">
        <v>130</v>
      </c>
      <c r="F16" s="42">
        <f>$D$16*Таблица!D54</f>
        <v>49.4</v>
      </c>
      <c r="G16" s="42">
        <f>$D$16*Таблица!E54</f>
        <v>0.65</v>
      </c>
      <c r="H16" s="42">
        <f>$D$16*Таблица!F54</f>
        <v>0</v>
      </c>
      <c r="I16" s="42">
        <f>$D$16*Таблица!G54</f>
        <v>11.83</v>
      </c>
      <c r="J16" s="42">
        <f>$D$16*Таблица!H54</f>
        <v>10.4</v>
      </c>
      <c r="K16" s="42">
        <f>$D$16*Таблица!I54</f>
        <v>0.39</v>
      </c>
      <c r="L16" s="42">
        <f>$D$16*Таблица!J54</f>
        <v>0.10400000000000001</v>
      </c>
      <c r="M16" s="42">
        <f>$D$16*Таблица!K54</f>
        <v>0.039</v>
      </c>
      <c r="N16" s="28">
        <f>$D$16*Таблица!L54</f>
        <v>26</v>
      </c>
      <c r="O16" s="77">
        <v>415</v>
      </c>
    </row>
    <row r="17" spans="1:15" s="15" customFormat="1" ht="15" thickBot="1">
      <c r="A17" s="29" t="s">
        <v>37</v>
      </c>
      <c r="B17" s="21"/>
      <c r="C17" s="30"/>
      <c r="D17" s="30"/>
      <c r="E17" s="160">
        <f>E16</f>
        <v>130</v>
      </c>
      <c r="F17" s="31">
        <f aca="true" t="shared" si="1" ref="F17:N17">SUM(F16)</f>
        <v>49.4</v>
      </c>
      <c r="G17" s="31">
        <f t="shared" si="1"/>
        <v>0.65</v>
      </c>
      <c r="H17" s="31">
        <f t="shared" si="1"/>
        <v>0</v>
      </c>
      <c r="I17" s="31">
        <f t="shared" si="1"/>
        <v>11.83</v>
      </c>
      <c r="J17" s="31">
        <f t="shared" si="1"/>
        <v>10.4</v>
      </c>
      <c r="K17" s="31">
        <f t="shared" si="1"/>
        <v>0.39</v>
      </c>
      <c r="L17" s="31">
        <f t="shared" si="1"/>
        <v>0.10400000000000001</v>
      </c>
      <c r="M17" s="31">
        <f t="shared" si="1"/>
        <v>0.039</v>
      </c>
      <c r="N17" s="32">
        <f t="shared" si="1"/>
        <v>26</v>
      </c>
      <c r="O17" s="21"/>
    </row>
    <row r="18" spans="1:15" ht="15.75" customHeight="1" thickBot="1">
      <c r="A18" s="25" t="s">
        <v>21</v>
      </c>
      <c r="B18" s="22"/>
      <c r="C18" s="39" t="s">
        <v>218</v>
      </c>
      <c r="D18" s="39" t="s">
        <v>219</v>
      </c>
      <c r="E18" s="161">
        <f>E14+E17</f>
        <v>449</v>
      </c>
      <c r="F18" s="22"/>
      <c r="G18" s="22"/>
      <c r="H18" s="22"/>
      <c r="I18" s="26"/>
      <c r="J18" s="22"/>
      <c r="K18" s="22"/>
      <c r="L18" s="22"/>
      <c r="M18" s="22"/>
      <c r="N18" s="22"/>
      <c r="O18" s="27"/>
    </row>
    <row r="19" spans="1:15" ht="30" customHeight="1">
      <c r="A19" s="175" t="s">
        <v>192</v>
      </c>
      <c r="B19" s="36" t="s">
        <v>42</v>
      </c>
      <c r="C19" s="72">
        <v>46</v>
      </c>
      <c r="D19" s="72">
        <v>40</v>
      </c>
      <c r="E19" s="165">
        <v>40</v>
      </c>
      <c r="F19" s="90">
        <f>$D$19*Таблица!D27</f>
        <v>10.8</v>
      </c>
      <c r="G19" s="128">
        <f>$D$19*Таблица!E27</f>
        <v>0.72</v>
      </c>
      <c r="H19" s="128">
        <f>$D$19*Таблица!F27</f>
        <v>0.04</v>
      </c>
      <c r="I19" s="128">
        <f>$D$19*Таблица!G27</f>
        <v>1.88</v>
      </c>
      <c r="J19" s="128">
        <f>$D$19*Таблица!H27</f>
        <v>19.2</v>
      </c>
      <c r="K19" s="128">
        <f>$D$19*Таблица!I27</f>
        <v>0.4</v>
      </c>
      <c r="L19" s="128">
        <f>$D$19*Таблица!J27</f>
        <v>0.023999999999999997</v>
      </c>
      <c r="M19" s="128">
        <f>$D$19*Таблица!K27</f>
        <v>0.02</v>
      </c>
      <c r="N19" s="128">
        <f>$D$19*Таблица!L27</f>
        <v>20</v>
      </c>
      <c r="O19" s="206">
        <v>411</v>
      </c>
    </row>
    <row r="20" spans="1:15" ht="15.75" customHeight="1">
      <c r="A20" s="176"/>
      <c r="B20" s="37" t="s">
        <v>23</v>
      </c>
      <c r="C20" s="128">
        <v>2</v>
      </c>
      <c r="D20" s="128">
        <v>2</v>
      </c>
      <c r="E20" s="172"/>
      <c r="F20" s="128">
        <f>$D$20*Таблица!D26</f>
        <v>17.98</v>
      </c>
      <c r="G20" s="128">
        <f>$D$20*Таблица!E26</f>
        <v>0</v>
      </c>
      <c r="H20" s="128">
        <f>$D$20*Таблица!F26</f>
        <v>1.998</v>
      </c>
      <c r="I20" s="128">
        <f>$D$20*Таблица!G26</f>
        <v>0</v>
      </c>
      <c r="J20" s="128">
        <f>$D$20*Таблица!H26</f>
        <v>0</v>
      </c>
      <c r="K20" s="128">
        <f>$D$20*Таблица!I26</f>
        <v>0</v>
      </c>
      <c r="L20" s="128">
        <f>$D$20*Таблица!J26</f>
        <v>0</v>
      </c>
      <c r="M20" s="128">
        <f>$D$20*Таблица!K26</f>
        <v>0</v>
      </c>
      <c r="N20" s="128">
        <f>$D$20*Таблица!L26</f>
        <v>0</v>
      </c>
      <c r="O20" s="207"/>
    </row>
    <row r="21" spans="1:15" ht="15" customHeight="1">
      <c r="A21" s="163" t="s">
        <v>187</v>
      </c>
      <c r="B21" s="18" t="s">
        <v>43</v>
      </c>
      <c r="C21" s="42">
        <v>20</v>
      </c>
      <c r="D21" s="42">
        <v>20</v>
      </c>
      <c r="E21" s="168">
        <v>150</v>
      </c>
      <c r="F21" s="42">
        <f>$D$21*Таблица!D4</f>
        <v>66.8</v>
      </c>
      <c r="G21" s="109">
        <f>$D$21*Таблица!E4</f>
        <v>2.06</v>
      </c>
      <c r="H21" s="109">
        <f>$D$21*Таблица!F4</f>
        <v>0.21999999999999997</v>
      </c>
      <c r="I21" s="109">
        <f>$D$21*Таблица!G4</f>
        <v>13.799999999999999</v>
      </c>
      <c r="J21" s="109">
        <f>$D$21*Таблица!H4</f>
        <v>3.5999999999999996</v>
      </c>
      <c r="K21" s="109">
        <f>$D$21*Таблица!I4</f>
        <v>0.24</v>
      </c>
      <c r="L21" s="109">
        <f>$D$21*Таблица!J4</f>
        <v>0.033999999999999996</v>
      </c>
      <c r="M21" s="109">
        <f>$D$21*Таблица!K4</f>
        <v>0.016</v>
      </c>
      <c r="N21" s="109">
        <f>$D$21*Таблица!L4</f>
        <v>0</v>
      </c>
      <c r="O21" s="173">
        <v>56</v>
      </c>
    </row>
    <row r="22" spans="1:15" ht="15">
      <c r="A22" s="163"/>
      <c r="B22" s="18" t="s">
        <v>26</v>
      </c>
      <c r="C22" s="42">
        <v>40</v>
      </c>
      <c r="D22" s="42">
        <v>40</v>
      </c>
      <c r="E22" s="168"/>
      <c r="F22" s="42">
        <f>$D$22*Таблица!D34</f>
        <v>32</v>
      </c>
      <c r="G22" s="42">
        <f>$D$22*Таблица!E34</f>
        <v>0.8</v>
      </c>
      <c r="H22" s="42">
        <f>$D$22*Таблица!F34</f>
        <v>0.16</v>
      </c>
      <c r="I22" s="42">
        <f>$D$22*Таблица!G34</f>
        <v>6.92</v>
      </c>
      <c r="J22" s="42">
        <f>$D$22*Таблица!H34</f>
        <v>4</v>
      </c>
      <c r="K22" s="42">
        <f>$D$22*Таблица!I34</f>
        <v>0.36</v>
      </c>
      <c r="L22" s="42">
        <f>$D$22*Таблица!J34</f>
        <v>0.047999999999999994</v>
      </c>
      <c r="M22" s="42">
        <f>$D$22*Таблица!K34</f>
        <v>0.02</v>
      </c>
      <c r="N22" s="28">
        <f>$D$22*Таблица!L34</f>
        <v>8</v>
      </c>
      <c r="O22" s="174"/>
    </row>
    <row r="23" spans="1:15" ht="30">
      <c r="A23" s="163"/>
      <c r="B23" s="18" t="s">
        <v>44</v>
      </c>
      <c r="C23" s="42">
        <v>22</v>
      </c>
      <c r="D23" s="42">
        <v>22</v>
      </c>
      <c r="E23" s="168"/>
      <c r="F23" s="90">
        <f>$D$23*Таблица!D45</f>
        <v>53.02</v>
      </c>
      <c r="G23" s="109">
        <f>$D$23*Таблица!E45</f>
        <v>4.004</v>
      </c>
      <c r="H23" s="109">
        <f>$D$23*Таблица!F45</f>
        <v>4.048</v>
      </c>
      <c r="I23" s="109">
        <f>$D$23*Таблица!G45</f>
        <v>0.154</v>
      </c>
      <c r="J23" s="109">
        <f>$D$23*Таблица!H45</f>
        <v>3.52</v>
      </c>
      <c r="K23" s="109">
        <f>$D$23*Таблица!I45</f>
        <v>0.6599999999999999</v>
      </c>
      <c r="L23" s="109">
        <f>$D$23*Таблица!J45</f>
        <v>0.0154</v>
      </c>
      <c r="M23" s="109">
        <f>$D$23*Таблица!K45</f>
        <v>0.033</v>
      </c>
      <c r="N23" s="109">
        <f>$D$23*Таблица!L45</f>
        <v>0</v>
      </c>
      <c r="O23" s="174"/>
    </row>
    <row r="24" spans="1:15" ht="15">
      <c r="A24" s="163"/>
      <c r="B24" s="18" t="s">
        <v>24</v>
      </c>
      <c r="C24" s="42">
        <v>20</v>
      </c>
      <c r="D24" s="42">
        <v>20</v>
      </c>
      <c r="E24" s="168"/>
      <c r="F24" s="42">
        <f>$D$24*Таблица!D29</f>
        <v>8.2</v>
      </c>
      <c r="G24" s="42">
        <f>$D$24*Таблица!E29</f>
        <v>0.28</v>
      </c>
      <c r="H24" s="42">
        <f>$D$24*Таблица!F29</f>
        <v>0</v>
      </c>
      <c r="I24" s="42">
        <f>$D$24*Таблица!G29</f>
        <v>1.8199999999999998</v>
      </c>
      <c r="J24" s="42">
        <f>$D$24*Таблица!H29</f>
        <v>6.2</v>
      </c>
      <c r="K24" s="42">
        <f>$D$24*Таблица!I29</f>
        <v>0.16</v>
      </c>
      <c r="L24" s="42">
        <f>$D$24*Таблица!J29</f>
        <v>0.01</v>
      </c>
      <c r="M24" s="42">
        <f>$D$24*Таблица!K29</f>
        <v>0.004</v>
      </c>
      <c r="N24" s="28">
        <f>$D$24*Таблица!L29</f>
        <v>2</v>
      </c>
      <c r="O24" s="174"/>
    </row>
    <row r="25" spans="1:15" ht="15">
      <c r="A25" s="163"/>
      <c r="B25" s="18" t="s">
        <v>25</v>
      </c>
      <c r="C25" s="42">
        <v>20</v>
      </c>
      <c r="D25" s="42">
        <v>20</v>
      </c>
      <c r="E25" s="168"/>
      <c r="F25" s="42">
        <f>$D$25*Таблица!D30</f>
        <v>6.800000000000001</v>
      </c>
      <c r="G25" s="42">
        <f>$D$25*Таблица!E30</f>
        <v>0.26</v>
      </c>
      <c r="H25" s="42">
        <f>$D$25*Таблица!F30</f>
        <v>0.02</v>
      </c>
      <c r="I25" s="42">
        <f>$D$25*Таблица!G30</f>
        <v>1.6800000000000002</v>
      </c>
      <c r="J25" s="42">
        <f>$D$25*Таблица!H30</f>
        <v>10.2</v>
      </c>
      <c r="K25" s="42">
        <f>$D$25*Таблица!I30</f>
        <v>0.24</v>
      </c>
      <c r="L25" s="42">
        <f>$D$25*Таблица!J30</f>
        <v>0.011999999999999999</v>
      </c>
      <c r="M25" s="42">
        <f>$D$25*Таблица!K30</f>
        <v>0.014</v>
      </c>
      <c r="N25" s="28">
        <f>$D$25*Таблица!L30</f>
        <v>1</v>
      </c>
      <c r="O25" s="174"/>
    </row>
    <row r="26" spans="1:15" ht="15">
      <c r="A26" s="163"/>
      <c r="B26" s="18" t="s">
        <v>45</v>
      </c>
      <c r="C26" s="42">
        <v>10</v>
      </c>
      <c r="D26" s="42">
        <v>10</v>
      </c>
      <c r="E26" s="168"/>
      <c r="F26" s="42">
        <f>$D$26*Таблица!D47</f>
        <v>15.700000000000001</v>
      </c>
      <c r="G26" s="109">
        <f>$D$26*Таблица!E47</f>
        <v>1.27</v>
      </c>
      <c r="H26" s="109">
        <f>$D$26*Таблица!F47</f>
        <v>1.1500000000000001</v>
      </c>
      <c r="I26" s="109">
        <f>$D$26*Таблица!G47</f>
        <v>0.07</v>
      </c>
      <c r="J26" s="109">
        <f>$D$26*Таблица!H47</f>
        <v>5.5</v>
      </c>
      <c r="K26" s="109">
        <f>$D$26*Таблица!I47</f>
        <v>0.27</v>
      </c>
      <c r="L26" s="109">
        <f>$D$26*Таблица!J47</f>
        <v>0.007</v>
      </c>
      <c r="M26" s="109">
        <f>$D$26*Таблица!K47</f>
        <v>0.044000000000000004</v>
      </c>
      <c r="N26" s="109">
        <f>$D$26*Таблица!L47</f>
        <v>0</v>
      </c>
      <c r="O26" s="174"/>
    </row>
    <row r="27" spans="1:15" ht="15">
      <c r="A27" s="163"/>
      <c r="B27" s="18" t="s">
        <v>141</v>
      </c>
      <c r="C27" s="133">
        <v>5</v>
      </c>
      <c r="D27" s="133">
        <v>5</v>
      </c>
      <c r="E27" s="168"/>
      <c r="F27" s="133">
        <f>$D$27*Таблица!D20</f>
        <v>10.3</v>
      </c>
      <c r="G27" s="133">
        <f>$D$27*Таблица!E20</f>
        <v>0.14</v>
      </c>
      <c r="H27" s="133">
        <f>$D$27*Таблица!F20</f>
        <v>1</v>
      </c>
      <c r="I27" s="133">
        <f>$D$27*Таблица!G20</f>
        <v>0.16</v>
      </c>
      <c r="J27" s="133">
        <f>$D$27*Таблица!H20</f>
        <v>9</v>
      </c>
      <c r="K27" s="133">
        <f>$D$27*Таблица!I20</f>
        <v>0.01</v>
      </c>
      <c r="L27" s="133">
        <f>$D$27*Таблица!J20</f>
        <v>0.0029999999999999996</v>
      </c>
      <c r="M27" s="133">
        <f>$D$27*Таблица!K20</f>
        <v>0.01</v>
      </c>
      <c r="N27" s="133">
        <f>$D$27*Таблица!L20</f>
        <v>0.05</v>
      </c>
      <c r="O27" s="174"/>
    </row>
    <row r="28" spans="1:15" ht="15">
      <c r="A28" s="163"/>
      <c r="B28" s="18" t="s">
        <v>16</v>
      </c>
      <c r="C28" s="42">
        <v>3</v>
      </c>
      <c r="D28" s="42">
        <v>3</v>
      </c>
      <c r="E28" s="168"/>
      <c r="F28" s="42">
        <f>$D$28*Таблица!D24</f>
        <v>22.02</v>
      </c>
      <c r="G28" s="42">
        <f>$D$28*Таблица!E24</f>
        <v>0.012</v>
      </c>
      <c r="H28" s="42">
        <f>$D$28*Таблица!F24</f>
        <v>2.355</v>
      </c>
      <c r="I28" s="42">
        <f>$D$28*Таблица!G24</f>
        <v>0.015</v>
      </c>
      <c r="J28" s="42">
        <f>$D$28*Таблица!H24</f>
        <v>0.72</v>
      </c>
      <c r="K28" s="42">
        <f>$D$28*Таблица!I24</f>
        <v>0.06</v>
      </c>
      <c r="L28" s="42">
        <f>$D$28*Таблица!J24</f>
        <v>0.003</v>
      </c>
      <c r="M28" s="42">
        <f>$D$28*Таблица!K24</f>
        <v>0.003</v>
      </c>
      <c r="N28" s="28">
        <f>$D$28*Таблица!L24</f>
        <v>0</v>
      </c>
      <c r="O28" s="174"/>
    </row>
    <row r="29" spans="1:15" ht="15">
      <c r="A29" s="163"/>
      <c r="B29" s="18" t="s">
        <v>23</v>
      </c>
      <c r="C29" s="42">
        <v>1</v>
      </c>
      <c r="D29" s="42">
        <v>1</v>
      </c>
      <c r="E29" s="168"/>
      <c r="F29" s="42">
        <f>$D$29*Таблица!D26</f>
        <v>8.99</v>
      </c>
      <c r="G29" s="42">
        <f>$D$29*Таблица!E26</f>
        <v>0</v>
      </c>
      <c r="H29" s="42">
        <f>$D$29*Таблица!F26</f>
        <v>0.999</v>
      </c>
      <c r="I29" s="42">
        <f>$D$29*Таблица!G26</f>
        <v>0</v>
      </c>
      <c r="J29" s="42">
        <f>$D$29*Таблица!H26</f>
        <v>0</v>
      </c>
      <c r="K29" s="42">
        <f>$D$29*Таблица!I26</f>
        <v>0</v>
      </c>
      <c r="L29" s="42">
        <f>$D$29*Таблица!J26</f>
        <v>0</v>
      </c>
      <c r="M29" s="42">
        <f>$D$29*Таблица!K26</f>
        <v>0</v>
      </c>
      <c r="N29" s="28">
        <f>$D$29*Таблица!L26</f>
        <v>0</v>
      </c>
      <c r="O29" s="189"/>
    </row>
    <row r="30" spans="1:15" ht="30">
      <c r="A30" s="163" t="s">
        <v>175</v>
      </c>
      <c r="B30" s="18" t="s">
        <v>29</v>
      </c>
      <c r="C30" s="42">
        <v>4</v>
      </c>
      <c r="D30" s="42">
        <v>4</v>
      </c>
      <c r="E30" s="168">
        <v>60</v>
      </c>
      <c r="F30" s="42">
        <f>$D$30*Таблица!D2</f>
        <v>10.48</v>
      </c>
      <c r="G30" s="42">
        <f>$D$30*Таблица!E2</f>
        <v>0.308</v>
      </c>
      <c r="H30" s="42">
        <f>$D$30*Таблица!F2</f>
        <v>0.12</v>
      </c>
      <c r="I30" s="42">
        <f>$D$30*Таблица!G2</f>
        <v>1.992</v>
      </c>
      <c r="J30" s="42">
        <f>$D$30*Таблица!H2</f>
        <v>0.8</v>
      </c>
      <c r="K30" s="42">
        <f>$D$30*Таблица!I2</f>
        <v>0.036</v>
      </c>
      <c r="L30" s="42">
        <f>$D$30*Таблица!J2</f>
        <v>0.0044</v>
      </c>
      <c r="M30" s="42">
        <f>$D$30*Таблица!K2</f>
        <v>0.0032</v>
      </c>
      <c r="N30" s="28">
        <f>$D$30*Таблица!L2</f>
        <v>0</v>
      </c>
      <c r="O30" s="169">
        <v>80</v>
      </c>
    </row>
    <row r="31" spans="1:15" ht="15">
      <c r="A31" s="163"/>
      <c r="B31" s="18" t="s">
        <v>45</v>
      </c>
      <c r="C31" s="42">
        <v>4</v>
      </c>
      <c r="D31" s="42">
        <v>4</v>
      </c>
      <c r="E31" s="168"/>
      <c r="F31" s="42">
        <f>$D$31*Таблица!D47</f>
        <v>6.28</v>
      </c>
      <c r="G31" s="42">
        <f>$D$31*Таблица!E47</f>
        <v>0.508</v>
      </c>
      <c r="H31" s="42">
        <f>$D$31*Таблица!F47</f>
        <v>0.46</v>
      </c>
      <c r="I31" s="42">
        <f>$D$31*Таблица!G47</f>
        <v>0.028</v>
      </c>
      <c r="J31" s="42">
        <f>$D$31*Таблица!H47</f>
        <v>2.2</v>
      </c>
      <c r="K31" s="42">
        <f>$D$31*Таблица!I47</f>
        <v>0.108</v>
      </c>
      <c r="L31" s="42">
        <f>$D$31*Таблица!J47</f>
        <v>0.0028</v>
      </c>
      <c r="M31" s="42">
        <f>$D$31*Таблица!K47</f>
        <v>0.0176</v>
      </c>
      <c r="N31" s="42">
        <f>$D$31*Таблица!L47</f>
        <v>0</v>
      </c>
      <c r="O31" s="170"/>
    </row>
    <row r="32" spans="1:15" ht="30">
      <c r="A32" s="163"/>
      <c r="B32" s="18" t="s">
        <v>137</v>
      </c>
      <c r="C32" s="42">
        <v>128</v>
      </c>
      <c r="D32" s="42">
        <v>128</v>
      </c>
      <c r="E32" s="168"/>
      <c r="F32" s="42">
        <f>$D$32*Таблица!D48</f>
        <v>92.16</v>
      </c>
      <c r="G32" s="42">
        <f>$D$32*Таблица!E48</f>
        <v>20.352</v>
      </c>
      <c r="H32" s="42">
        <f>$D$32*Таблица!F48</f>
        <v>1.152</v>
      </c>
      <c r="I32" s="42">
        <f>$D$32*Таблица!G48</f>
        <v>0</v>
      </c>
      <c r="J32" s="42">
        <f>$D$32*Таблица!H48</f>
        <v>0</v>
      </c>
      <c r="K32" s="42">
        <f>$D$32*Таблица!I48</f>
        <v>1.024</v>
      </c>
      <c r="L32" s="42">
        <f>$D$32*Таблица!J48</f>
        <v>0.1024</v>
      </c>
      <c r="M32" s="42">
        <f>$D$32*Таблица!K48</f>
        <v>0.2048</v>
      </c>
      <c r="N32" s="28">
        <f>$D$32*Таблица!L48</f>
        <v>0</v>
      </c>
      <c r="O32" s="170"/>
    </row>
    <row r="33" spans="1:15" ht="15">
      <c r="A33" s="163"/>
      <c r="B33" s="18" t="s">
        <v>23</v>
      </c>
      <c r="C33" s="42">
        <v>1</v>
      </c>
      <c r="D33" s="42">
        <v>1</v>
      </c>
      <c r="E33" s="168"/>
      <c r="F33" s="42">
        <f>$D$33*Таблица!D26</f>
        <v>8.99</v>
      </c>
      <c r="G33" s="42">
        <f>$D$33*Таблица!E26</f>
        <v>0</v>
      </c>
      <c r="H33" s="42">
        <f>$D$33*Таблица!F26</f>
        <v>0.999</v>
      </c>
      <c r="I33" s="42">
        <f>$D$33*Таблица!G26</f>
        <v>0</v>
      </c>
      <c r="J33" s="42">
        <f>$D$33*Таблица!H26</f>
        <v>0</v>
      </c>
      <c r="K33" s="42">
        <f>$D$33*Таблица!I26</f>
        <v>0</v>
      </c>
      <c r="L33" s="42">
        <f>$D$33*Таблица!J26</f>
        <v>0</v>
      </c>
      <c r="M33" s="42">
        <f>$D$33*Таблица!K26</f>
        <v>0</v>
      </c>
      <c r="N33" s="28">
        <f>$D$33*Таблица!L26</f>
        <v>0</v>
      </c>
      <c r="O33" s="171"/>
    </row>
    <row r="34" spans="1:15" ht="15">
      <c r="A34" s="163" t="s">
        <v>152</v>
      </c>
      <c r="B34" s="18" t="s">
        <v>25</v>
      </c>
      <c r="C34" s="42">
        <v>10</v>
      </c>
      <c r="D34" s="42">
        <v>10</v>
      </c>
      <c r="E34" s="168">
        <v>20</v>
      </c>
      <c r="F34" s="42">
        <f>$D$34*Таблица!D30</f>
        <v>3.4000000000000004</v>
      </c>
      <c r="G34" s="42">
        <f>$D$34*Таблица!E30</f>
        <v>0.13</v>
      </c>
      <c r="H34" s="42">
        <f>$D$34*Таблица!F30</f>
        <v>0.01</v>
      </c>
      <c r="I34" s="42">
        <f>$D$34*Таблица!G30</f>
        <v>0.8400000000000001</v>
      </c>
      <c r="J34" s="42">
        <f>$D$34*Таблица!H30</f>
        <v>5.1</v>
      </c>
      <c r="K34" s="42">
        <f>$D$34*Таблица!I30</f>
        <v>0.12</v>
      </c>
      <c r="L34" s="42">
        <f>$D$34*Таблица!J30</f>
        <v>0.005999999999999999</v>
      </c>
      <c r="M34" s="42">
        <f>$D$34*Таблица!K30</f>
        <v>0.007</v>
      </c>
      <c r="N34" s="28">
        <f>$D$34*Таблица!L30</f>
        <v>0.5</v>
      </c>
      <c r="O34" s="169">
        <v>216</v>
      </c>
    </row>
    <row r="35" spans="1:15" ht="15">
      <c r="A35" s="163"/>
      <c r="B35" s="18" t="s">
        <v>24</v>
      </c>
      <c r="C35" s="42">
        <v>10</v>
      </c>
      <c r="D35" s="42">
        <v>10</v>
      </c>
      <c r="E35" s="168"/>
      <c r="F35" s="42">
        <f>$D$35*Таблица!D29</f>
        <v>4.1</v>
      </c>
      <c r="G35" s="42">
        <f>$D$35*Таблица!E29</f>
        <v>0.14</v>
      </c>
      <c r="H35" s="42">
        <f>$D$35*Таблица!F29</f>
        <v>0</v>
      </c>
      <c r="I35" s="42">
        <f>$D$35*Таблица!G29</f>
        <v>0.9099999999999999</v>
      </c>
      <c r="J35" s="42">
        <f>$D$35*Таблица!H29</f>
        <v>3.1</v>
      </c>
      <c r="K35" s="42">
        <f>$D$35*Таблица!I29</f>
        <v>0.08</v>
      </c>
      <c r="L35" s="42">
        <f>$D$35*Таблица!J29</f>
        <v>0.005</v>
      </c>
      <c r="M35" s="42">
        <f>$D$35*Таблица!K29</f>
        <v>0.002</v>
      </c>
      <c r="N35" s="28">
        <f>$D$35*Таблица!L29</f>
        <v>1</v>
      </c>
      <c r="O35" s="170"/>
    </row>
    <row r="36" spans="1:15" ht="30">
      <c r="A36" s="163"/>
      <c r="B36" s="18" t="s">
        <v>142</v>
      </c>
      <c r="C36" s="42">
        <v>2</v>
      </c>
      <c r="D36" s="42">
        <v>2</v>
      </c>
      <c r="E36" s="168"/>
      <c r="F36" s="42">
        <f>$D$36*Таблица!D51</f>
        <v>1.98</v>
      </c>
      <c r="G36" s="42">
        <f>$D$36*Таблица!E51</f>
        <v>0.096</v>
      </c>
      <c r="H36" s="42">
        <f>$D$36*Таблица!F51</f>
        <v>0</v>
      </c>
      <c r="I36" s="42">
        <f>$D$36*Таблица!G51</f>
        <v>0.38</v>
      </c>
      <c r="J36" s="42">
        <f>$D$36*Таблица!H51</f>
        <v>0.4</v>
      </c>
      <c r="K36" s="42">
        <f>$D$36*Таблица!I51</f>
        <v>0.04</v>
      </c>
      <c r="L36" s="42">
        <f>$D$36*Таблица!J51</f>
        <v>0.003</v>
      </c>
      <c r="M36" s="42">
        <f>$D$36*Таблица!K51</f>
        <v>0.34</v>
      </c>
      <c r="N36" s="28">
        <f>$D$36*Таблица!L51</f>
        <v>0.52</v>
      </c>
      <c r="O36" s="170"/>
    </row>
    <row r="37" spans="1:15" ht="15">
      <c r="A37" s="163"/>
      <c r="B37" s="18" t="s">
        <v>16</v>
      </c>
      <c r="C37" s="42">
        <v>2.4</v>
      </c>
      <c r="D37" s="42">
        <v>2.4</v>
      </c>
      <c r="E37" s="168"/>
      <c r="F37" s="42">
        <f>$D$37*Таблица!D24</f>
        <v>17.616</v>
      </c>
      <c r="G37" s="42">
        <f>$D$37*Таблица!E24</f>
        <v>0.0096</v>
      </c>
      <c r="H37" s="42">
        <f>$D$37*Таблица!F24</f>
        <v>1.884</v>
      </c>
      <c r="I37" s="42">
        <f>$D$37*Таблица!G24</f>
        <v>0.012</v>
      </c>
      <c r="J37" s="42">
        <f>$D$37*Таблица!H24</f>
        <v>0.576</v>
      </c>
      <c r="K37" s="42">
        <f>$D$37*Таблица!I24</f>
        <v>0.048</v>
      </c>
      <c r="L37" s="42">
        <f>$D$37*Таблица!J24</f>
        <v>0.0024</v>
      </c>
      <c r="M37" s="42">
        <f>$D$37*Таблица!K24</f>
        <v>0.0024</v>
      </c>
      <c r="N37" s="28">
        <f>$D$37*Таблица!L24</f>
        <v>0</v>
      </c>
      <c r="O37" s="170"/>
    </row>
    <row r="38" spans="1:15" ht="15">
      <c r="A38" s="163"/>
      <c r="B38" s="18" t="s">
        <v>23</v>
      </c>
      <c r="C38" s="42">
        <v>1.2</v>
      </c>
      <c r="D38" s="42">
        <v>1.2</v>
      </c>
      <c r="E38" s="168"/>
      <c r="F38" s="42">
        <f>$D$38*Таблица!D26</f>
        <v>10.788</v>
      </c>
      <c r="G38" s="42">
        <f>$D$38*Таблица!E26</f>
        <v>0</v>
      </c>
      <c r="H38" s="42">
        <f>$D$38*Таблица!F26</f>
        <v>1.1987999999999999</v>
      </c>
      <c r="I38" s="42">
        <f>$D$38*Таблица!G26</f>
        <v>0</v>
      </c>
      <c r="J38" s="42">
        <f>$D$38*Таблица!H26</f>
        <v>0</v>
      </c>
      <c r="K38" s="42">
        <f>$D$38*Таблица!I26</f>
        <v>0</v>
      </c>
      <c r="L38" s="42">
        <f>$D$38*Таблица!J26</f>
        <v>0</v>
      </c>
      <c r="M38" s="42">
        <f>$D$38*Таблица!K26</f>
        <v>0</v>
      </c>
      <c r="N38" s="28">
        <f>$D$38*Таблица!L26</f>
        <v>0</v>
      </c>
      <c r="O38" s="171"/>
    </row>
    <row r="39" spans="1:15" ht="20.25" customHeight="1">
      <c r="A39" s="163" t="s">
        <v>180</v>
      </c>
      <c r="B39" s="18" t="s">
        <v>26</v>
      </c>
      <c r="C39" s="42">
        <v>80</v>
      </c>
      <c r="D39" s="42">
        <v>80</v>
      </c>
      <c r="E39" s="167">
        <v>80</v>
      </c>
      <c r="F39" s="90">
        <f>$D$39*Таблица!D34</f>
        <v>64</v>
      </c>
      <c r="G39" s="100">
        <f>$D$39*Таблица!E34</f>
        <v>1.6</v>
      </c>
      <c r="H39" s="100">
        <f>$D$39*Таблица!F34</f>
        <v>0.32</v>
      </c>
      <c r="I39" s="100">
        <f>$D$39*Таблица!G34</f>
        <v>13.84</v>
      </c>
      <c r="J39" s="100">
        <f>$D$39*Таблица!H34</f>
        <v>8</v>
      </c>
      <c r="K39" s="100">
        <f>$D$39*Таблица!I34</f>
        <v>0.72</v>
      </c>
      <c r="L39" s="100">
        <f>$D$39*Таблица!J34</f>
        <v>0.09599999999999999</v>
      </c>
      <c r="M39" s="100">
        <f>$D$39*Таблица!K34</f>
        <v>0.04</v>
      </c>
      <c r="N39" s="100">
        <f>$D$39*Таблица!L34</f>
        <v>16</v>
      </c>
      <c r="O39" s="169">
        <v>131</v>
      </c>
    </row>
    <row r="40" spans="1:15" ht="23.25" customHeight="1">
      <c r="A40" s="163"/>
      <c r="B40" s="18" t="s">
        <v>16</v>
      </c>
      <c r="C40" s="42">
        <v>3</v>
      </c>
      <c r="D40" s="42">
        <v>3</v>
      </c>
      <c r="E40" s="167"/>
      <c r="F40" s="90">
        <f>$D$40*Таблица!D24</f>
        <v>22.02</v>
      </c>
      <c r="G40" s="90">
        <f>$D$40*Таблица!E24</f>
        <v>0.012</v>
      </c>
      <c r="H40" s="90">
        <f>$D$40*Таблица!F24</f>
        <v>2.355</v>
      </c>
      <c r="I40" s="90">
        <f>$D$40*Таблица!G24</f>
        <v>0.015</v>
      </c>
      <c r="J40" s="90">
        <f>$D$40*Таблица!H24</f>
        <v>0.72</v>
      </c>
      <c r="K40" s="90">
        <f>$D$40*Таблица!I24</f>
        <v>0.06</v>
      </c>
      <c r="L40" s="90">
        <f>$D$40*Таблица!J24</f>
        <v>0.003</v>
      </c>
      <c r="M40" s="90">
        <f>$D$40*Таблица!K24</f>
        <v>0.003</v>
      </c>
      <c r="N40" s="90">
        <f>$D$40*Таблица!L24</f>
        <v>0</v>
      </c>
      <c r="O40" s="171"/>
    </row>
    <row r="41" spans="1:15" ht="30">
      <c r="A41" s="163" t="s">
        <v>28</v>
      </c>
      <c r="B41" s="18" t="s">
        <v>29</v>
      </c>
      <c r="C41" s="42">
        <v>24</v>
      </c>
      <c r="D41" s="42">
        <v>24</v>
      </c>
      <c r="E41" s="42">
        <v>24</v>
      </c>
      <c r="F41" s="42">
        <f>$D$41*Таблица!D2</f>
        <v>62.88</v>
      </c>
      <c r="G41" s="42">
        <f>$D$41*Таблица!E2</f>
        <v>1.8479999999999999</v>
      </c>
      <c r="H41" s="42">
        <f>$D$41*Таблица!F2</f>
        <v>0.72</v>
      </c>
      <c r="I41" s="42">
        <f>$D$41*Таблица!G2</f>
        <v>11.952</v>
      </c>
      <c r="J41" s="42">
        <f>$D$41*Таблица!H2</f>
        <v>4.800000000000001</v>
      </c>
      <c r="K41" s="42">
        <f>$D$41*Таблица!I2</f>
        <v>0.21599999999999997</v>
      </c>
      <c r="L41" s="42">
        <f>$D$41*Таблица!J2</f>
        <v>0.0264</v>
      </c>
      <c r="M41" s="42">
        <f>$D$41*Таблица!K2</f>
        <v>0.019200000000000002</v>
      </c>
      <c r="N41" s="28">
        <f>$D$41*Таблица!L2</f>
        <v>0</v>
      </c>
      <c r="O41" s="18"/>
    </row>
    <row r="42" spans="1:15" ht="30">
      <c r="A42" s="163"/>
      <c r="B42" s="18" t="s">
        <v>30</v>
      </c>
      <c r="C42" s="42">
        <v>32</v>
      </c>
      <c r="D42" s="42">
        <v>32</v>
      </c>
      <c r="E42" s="42">
        <v>32</v>
      </c>
      <c r="F42" s="42">
        <f>$D$42*Таблица!D3</f>
        <v>57.92</v>
      </c>
      <c r="G42" s="42">
        <f>$D$42*Таблица!E3</f>
        <v>2.112</v>
      </c>
      <c r="H42" s="42">
        <f>$D$42*Таблица!F3</f>
        <v>0.384</v>
      </c>
      <c r="I42" s="42">
        <f>$D$42*Таблица!G3</f>
        <v>10.944</v>
      </c>
      <c r="J42" s="42">
        <f>$D$42*Таблица!H3</f>
        <v>0.672</v>
      </c>
      <c r="K42" s="42">
        <f>$D$42*Таблица!I3</f>
        <v>0.64</v>
      </c>
      <c r="L42" s="42">
        <f>$D$42*Таблица!J3</f>
        <v>0.0256</v>
      </c>
      <c r="M42" s="42">
        <f>$D$42*Таблица!K3</f>
        <v>0.016</v>
      </c>
      <c r="N42" s="28">
        <f>$D$42*Таблица!L3</f>
        <v>0</v>
      </c>
      <c r="O42" s="18"/>
    </row>
    <row r="43" spans="1:15" ht="15.75" customHeight="1">
      <c r="A43" s="163" t="s">
        <v>190</v>
      </c>
      <c r="B43" s="52" t="s">
        <v>163</v>
      </c>
      <c r="C43" s="42">
        <v>12</v>
      </c>
      <c r="D43" s="42">
        <v>12</v>
      </c>
      <c r="E43" s="168">
        <v>150</v>
      </c>
      <c r="F43" s="90">
        <f>$D$43*Таблица!D37</f>
        <v>3.96</v>
      </c>
      <c r="G43" s="100">
        <f>$D$43*Таблица!E37</f>
        <v>0.10799999999999998</v>
      </c>
      <c r="H43" s="100">
        <f>$D$43*Таблица!F37</f>
        <v>0.012</v>
      </c>
      <c r="I43" s="100">
        <f>$D$43*Таблица!G37</f>
        <v>0.36</v>
      </c>
      <c r="J43" s="100">
        <f>$D$43*Таблица!H37</f>
        <v>4.800000000000001</v>
      </c>
      <c r="K43" s="100">
        <f>$D$43*Таблица!I37</f>
        <v>0.07200000000000001</v>
      </c>
      <c r="L43" s="100">
        <f>$D$43*Таблица!J37</f>
        <v>0.0048000000000000004</v>
      </c>
      <c r="M43" s="100">
        <f>$D$43*Таблица!K37</f>
        <v>0.0024000000000000002</v>
      </c>
      <c r="N43" s="100">
        <f>$D$43*Таблица!L37</f>
        <v>4.800000000000001</v>
      </c>
      <c r="O43" s="169">
        <v>270</v>
      </c>
    </row>
    <row r="44" spans="1:15" ht="15.75" customHeight="1">
      <c r="A44" s="163"/>
      <c r="B44" s="18" t="s">
        <v>17</v>
      </c>
      <c r="C44" s="42">
        <v>13.6</v>
      </c>
      <c r="D44" s="42">
        <v>13.6</v>
      </c>
      <c r="E44" s="168"/>
      <c r="F44" s="42">
        <f>$D$44*Таблица!D15</f>
        <v>51.544</v>
      </c>
      <c r="G44" s="42">
        <f>$D$44*Таблица!E15</f>
        <v>0</v>
      </c>
      <c r="H44" s="42">
        <f>$D$44*Таблица!F15</f>
        <v>0</v>
      </c>
      <c r="I44" s="42">
        <f>$D$44*Таблица!G15</f>
        <v>13.572799999999999</v>
      </c>
      <c r="J44" s="42">
        <f>$D$44*Таблица!H15</f>
        <v>0.272</v>
      </c>
      <c r="K44" s="42">
        <f>$D$44*Таблица!I15</f>
        <v>0.408</v>
      </c>
      <c r="L44" s="42">
        <f>$D$44*Таблица!J15</f>
        <v>0</v>
      </c>
      <c r="M44" s="42">
        <f>$D$44*Таблица!K15</f>
        <v>0</v>
      </c>
      <c r="N44" s="28">
        <f>$D$44*Таблица!L15</f>
        <v>0</v>
      </c>
      <c r="O44" s="171"/>
    </row>
    <row r="45" spans="1:15" s="15" customFormat="1" ht="14.25">
      <c r="A45" s="29" t="s">
        <v>37</v>
      </c>
      <c r="B45" s="21"/>
      <c r="C45" s="30"/>
      <c r="D45" s="30"/>
      <c r="E45" s="23">
        <v>530</v>
      </c>
      <c r="F45" s="31">
        <f aca="true" t="shared" si="2" ref="F45:N45">SUM(F21:F44)</f>
        <v>641.948</v>
      </c>
      <c r="G45" s="31">
        <f t="shared" si="2"/>
        <v>36.0496</v>
      </c>
      <c r="H45" s="31">
        <f t="shared" si="2"/>
        <v>19.5668</v>
      </c>
      <c r="I45" s="31">
        <f t="shared" si="2"/>
        <v>79.4648</v>
      </c>
      <c r="J45" s="31">
        <f t="shared" si="2"/>
        <v>74.17999999999999</v>
      </c>
      <c r="K45" s="31">
        <f t="shared" si="2"/>
        <v>5.572</v>
      </c>
      <c r="L45" s="31">
        <f t="shared" si="2"/>
        <v>0.4142</v>
      </c>
      <c r="M45" s="31">
        <f t="shared" si="2"/>
        <v>0.8016000000000001</v>
      </c>
      <c r="N45" s="31">
        <f t="shared" si="2"/>
        <v>33.870000000000005</v>
      </c>
      <c r="O45" s="21"/>
    </row>
    <row r="46" spans="1:15" ht="15">
      <c r="A46" s="25" t="s">
        <v>32</v>
      </c>
      <c r="B46" s="22"/>
      <c r="C46" s="39"/>
      <c r="D46" s="39"/>
      <c r="E46" s="22"/>
      <c r="F46" s="22"/>
      <c r="G46" s="22"/>
      <c r="H46" s="22"/>
      <c r="I46" s="26"/>
      <c r="J46" s="22"/>
      <c r="K46" s="22"/>
      <c r="L46" s="22"/>
      <c r="M46" s="22"/>
      <c r="N46" s="22"/>
      <c r="O46" s="27"/>
    </row>
    <row r="47" spans="1:15" ht="15">
      <c r="A47" s="37" t="s">
        <v>200</v>
      </c>
      <c r="B47" s="18" t="s">
        <v>45</v>
      </c>
      <c r="C47" s="42">
        <v>42</v>
      </c>
      <c r="D47" s="42">
        <v>40</v>
      </c>
      <c r="E47" s="129">
        <v>40</v>
      </c>
      <c r="F47" s="90">
        <f>$D$47*Таблица!D47</f>
        <v>62.800000000000004</v>
      </c>
      <c r="G47" s="128">
        <f>$D$47*Таблица!E47</f>
        <v>5.08</v>
      </c>
      <c r="H47" s="128">
        <f>$D$47*Таблица!F47</f>
        <v>4.6000000000000005</v>
      </c>
      <c r="I47" s="128">
        <f>$D$47*Таблица!G47</f>
        <v>0.28</v>
      </c>
      <c r="J47" s="128">
        <f>$D$47*Таблица!H47</f>
        <v>22</v>
      </c>
      <c r="K47" s="128">
        <f>$D$47*Таблица!I47</f>
        <v>1.08</v>
      </c>
      <c r="L47" s="128">
        <f>$D$47*Таблица!J47</f>
        <v>0.028</v>
      </c>
      <c r="M47" s="128">
        <f>$D$47*Таблица!K47</f>
        <v>0.17600000000000002</v>
      </c>
      <c r="N47" s="128">
        <f>$D$47*Таблица!L47</f>
        <v>0</v>
      </c>
      <c r="O47" s="134"/>
    </row>
    <row r="48" spans="1:15" ht="15">
      <c r="A48" s="175" t="s">
        <v>201</v>
      </c>
      <c r="B48" s="18" t="s">
        <v>47</v>
      </c>
      <c r="C48" s="42">
        <v>72</v>
      </c>
      <c r="D48" s="42">
        <v>60</v>
      </c>
      <c r="E48" s="164">
        <v>60</v>
      </c>
      <c r="F48" s="90">
        <f>$D$48*Таблица!D32</f>
        <v>25.2</v>
      </c>
      <c r="G48" s="128">
        <f>$D$48*Таблица!E32</f>
        <v>0.8999999999999999</v>
      </c>
      <c r="H48" s="128">
        <f>$D$48*Таблица!F32</f>
        <v>0.06</v>
      </c>
      <c r="I48" s="128">
        <f>$D$48*Таблица!G32</f>
        <v>6</v>
      </c>
      <c r="J48" s="128">
        <f>$D$48*Таблица!H32</f>
        <v>22.2</v>
      </c>
      <c r="K48" s="128">
        <f>$D$48*Таблица!I32</f>
        <v>0.84</v>
      </c>
      <c r="L48" s="128">
        <f>$D$48*Таблица!J32</f>
        <v>0.012</v>
      </c>
      <c r="M48" s="128">
        <f>$D$48*Таблица!K32</f>
        <v>0.024</v>
      </c>
      <c r="N48" s="128">
        <f>$D$48*Таблица!L32</f>
        <v>6</v>
      </c>
      <c r="O48" s="169">
        <v>24</v>
      </c>
    </row>
    <row r="49" spans="1:15" ht="15">
      <c r="A49" s="176"/>
      <c r="B49" s="18" t="s">
        <v>23</v>
      </c>
      <c r="C49" s="109">
        <v>2</v>
      </c>
      <c r="D49" s="109">
        <v>2</v>
      </c>
      <c r="E49" s="172"/>
      <c r="F49" s="109">
        <f>$D$49*Таблица!D26</f>
        <v>17.98</v>
      </c>
      <c r="G49" s="128">
        <f>$D$49*Таблица!E26</f>
        <v>0</v>
      </c>
      <c r="H49" s="128">
        <f>$D$49*Таблица!F26</f>
        <v>1.998</v>
      </c>
      <c r="I49" s="128">
        <f>$D$49*Таблица!G26</f>
        <v>0</v>
      </c>
      <c r="J49" s="128">
        <f>$D$49*Таблица!H26</f>
        <v>0</v>
      </c>
      <c r="K49" s="128">
        <f>$D$49*Таблица!I26</f>
        <v>0</v>
      </c>
      <c r="L49" s="128">
        <f>$D$49*Таблица!J26</f>
        <v>0</v>
      </c>
      <c r="M49" s="128">
        <f>$D$49*Таблица!K26</f>
        <v>0</v>
      </c>
      <c r="N49" s="128">
        <f>$D$49*Таблица!L26</f>
        <v>0</v>
      </c>
      <c r="O49" s="171"/>
    </row>
    <row r="50" spans="1:15" ht="30">
      <c r="A50" s="37" t="s">
        <v>28</v>
      </c>
      <c r="B50" s="18" t="s">
        <v>29</v>
      </c>
      <c r="C50" s="42">
        <v>10</v>
      </c>
      <c r="D50" s="42">
        <v>10</v>
      </c>
      <c r="E50" s="99">
        <v>10</v>
      </c>
      <c r="F50" s="90">
        <f>$D$50*Таблица!D2</f>
        <v>26.200000000000003</v>
      </c>
      <c r="G50" s="109">
        <f>$D$50*Таблица!E2</f>
        <v>0.77</v>
      </c>
      <c r="H50" s="109">
        <f>$D$50*Таблица!F2</f>
        <v>0.3</v>
      </c>
      <c r="I50" s="109">
        <f>$D$50*Таблица!G2</f>
        <v>4.98</v>
      </c>
      <c r="J50" s="109">
        <f>$D$50*Таблица!H2</f>
        <v>2</v>
      </c>
      <c r="K50" s="109">
        <f>$D$50*Таблица!I2</f>
        <v>0.09</v>
      </c>
      <c r="L50" s="109">
        <f>$D$50*Таблица!J2</f>
        <v>0.011000000000000001</v>
      </c>
      <c r="M50" s="109">
        <f>$D$50*Таблица!K2</f>
        <v>0.008</v>
      </c>
      <c r="N50" s="109">
        <f>$D$50*Таблица!L2</f>
        <v>0</v>
      </c>
      <c r="O50" s="59"/>
    </row>
    <row r="51" spans="1:15" ht="15" customHeight="1">
      <c r="A51" s="37" t="s">
        <v>48</v>
      </c>
      <c r="B51" s="18" t="s">
        <v>49</v>
      </c>
      <c r="C51" s="100">
        <v>10</v>
      </c>
      <c r="D51" s="100">
        <v>10</v>
      </c>
      <c r="E51" s="99">
        <v>10</v>
      </c>
      <c r="F51" s="100">
        <f>$D$51*Таблица!D17</f>
        <v>40</v>
      </c>
      <c r="G51" s="109">
        <f>$D$51*Таблица!E17</f>
        <v>0.8</v>
      </c>
      <c r="H51" s="109">
        <f>$D$51*Таблица!F17</f>
        <v>0.8999999999999999</v>
      </c>
      <c r="I51" s="109">
        <f>$D$51*Таблица!G17</f>
        <v>7</v>
      </c>
      <c r="J51" s="109">
        <f>$D$51*Таблица!H17</f>
        <v>2</v>
      </c>
      <c r="K51" s="109">
        <f>$D$51*Таблица!I17</f>
        <v>0.15</v>
      </c>
      <c r="L51" s="109">
        <f>$D$51*Таблица!J17</f>
        <v>0.013</v>
      </c>
      <c r="M51" s="109">
        <f>$D$51*Таблица!K17</f>
        <v>0.009</v>
      </c>
      <c r="N51" s="109">
        <f>$D$51*Таблица!L17</f>
        <v>0</v>
      </c>
      <c r="O51" s="102"/>
    </row>
    <row r="52" spans="1:15" ht="15">
      <c r="A52" s="163" t="s">
        <v>34</v>
      </c>
      <c r="B52" s="18" t="s">
        <v>35</v>
      </c>
      <c r="C52" s="42">
        <v>0.5</v>
      </c>
      <c r="D52" s="42">
        <v>0.5</v>
      </c>
      <c r="E52" s="168">
        <v>150</v>
      </c>
      <c r="F52" s="90">
        <f>$D$52*Таблица!D60</f>
        <v>0.1</v>
      </c>
      <c r="G52" s="90">
        <f>$D$52*Таблица!E60</f>
        <v>0.02</v>
      </c>
      <c r="H52" s="90">
        <f>$D$52*Таблица!F60</f>
        <v>0</v>
      </c>
      <c r="I52" s="90">
        <f>$D$52*Таблица!G60</f>
        <v>0.06</v>
      </c>
      <c r="J52" s="90">
        <f>$D$52*Таблица!H60</f>
        <v>2.475</v>
      </c>
      <c r="K52" s="90">
        <f>$D$52*Таблица!I60</f>
        <v>0</v>
      </c>
      <c r="L52" s="90">
        <f>$D$52*Таблица!J60</f>
        <v>0.00035</v>
      </c>
      <c r="M52" s="90">
        <f>$D$52*Таблица!K60</f>
        <v>0.0005</v>
      </c>
      <c r="N52" s="90">
        <f>$D$52*Таблица!L60</f>
        <v>0</v>
      </c>
      <c r="O52" s="169">
        <v>18</v>
      </c>
    </row>
    <row r="53" spans="1:15" ht="15">
      <c r="A53" s="163"/>
      <c r="B53" s="18" t="s">
        <v>17</v>
      </c>
      <c r="C53" s="42">
        <v>8</v>
      </c>
      <c r="D53" s="42">
        <v>8</v>
      </c>
      <c r="E53" s="168"/>
      <c r="F53" s="42">
        <f>$D$53*Таблица!D15</f>
        <v>30.32</v>
      </c>
      <c r="G53" s="42">
        <f>$D$53*Таблица!E15</f>
        <v>0</v>
      </c>
      <c r="H53" s="42">
        <f>$D$53*Таблица!F15</f>
        <v>0</v>
      </c>
      <c r="I53" s="42">
        <f>$D$53*Таблица!G15</f>
        <v>7.984</v>
      </c>
      <c r="J53" s="42">
        <f>$D$53*Таблица!H15</f>
        <v>0.16</v>
      </c>
      <c r="K53" s="42">
        <f>$D$53*Таблица!I15</f>
        <v>0.24</v>
      </c>
      <c r="L53" s="42">
        <f>$D$53*Таблица!J15</f>
        <v>0</v>
      </c>
      <c r="M53" s="42">
        <f>$D$53*Таблица!K15</f>
        <v>0</v>
      </c>
      <c r="N53" s="42">
        <f>$D$53*Таблица!L15</f>
        <v>0</v>
      </c>
      <c r="O53" s="171"/>
    </row>
    <row r="54" spans="1:15" s="15" customFormat="1" ht="14.25">
      <c r="A54" s="29" t="s">
        <v>37</v>
      </c>
      <c r="B54" s="21"/>
      <c r="C54" s="30"/>
      <c r="D54" s="30"/>
      <c r="E54" s="23">
        <f aca="true" t="shared" si="3" ref="E54:N54">SUM(E47:E53)</f>
        <v>270</v>
      </c>
      <c r="F54" s="31">
        <f t="shared" si="3"/>
        <v>202.6</v>
      </c>
      <c r="G54" s="31">
        <f t="shared" si="3"/>
        <v>7.569999999999999</v>
      </c>
      <c r="H54" s="31">
        <f t="shared" si="3"/>
        <v>7.8580000000000005</v>
      </c>
      <c r="I54" s="31">
        <f t="shared" si="3"/>
        <v>26.304000000000002</v>
      </c>
      <c r="J54" s="31">
        <f t="shared" si="3"/>
        <v>50.835</v>
      </c>
      <c r="K54" s="31">
        <f t="shared" si="3"/>
        <v>2.3999999999999995</v>
      </c>
      <c r="L54" s="31">
        <f t="shared" si="3"/>
        <v>0.06435</v>
      </c>
      <c r="M54" s="31">
        <f t="shared" si="3"/>
        <v>0.21750000000000003</v>
      </c>
      <c r="N54" s="31">
        <f t="shared" si="3"/>
        <v>6</v>
      </c>
      <c r="O54" s="21"/>
    </row>
    <row r="55" spans="1:15" s="15" customFormat="1" ht="14.25">
      <c r="A55" s="29" t="s">
        <v>131</v>
      </c>
      <c r="B55" s="21"/>
      <c r="C55" s="30"/>
      <c r="D55" s="30"/>
      <c r="E55" s="23">
        <f>E14+E17+E45+E54</f>
        <v>1249</v>
      </c>
      <c r="F55" s="31">
        <f aca="true" t="shared" si="4" ref="F55:N55">F54+F45+F17+F14</f>
        <v>1157.858</v>
      </c>
      <c r="G55" s="31">
        <f t="shared" si="4"/>
        <v>50.2536</v>
      </c>
      <c r="H55" s="31">
        <f t="shared" si="4"/>
        <v>37.6548</v>
      </c>
      <c r="I55" s="31">
        <f t="shared" si="4"/>
        <v>154.9078</v>
      </c>
      <c r="J55" s="31">
        <f t="shared" si="4"/>
        <v>353.405</v>
      </c>
      <c r="K55" s="31">
        <f t="shared" si="4"/>
        <v>10.081</v>
      </c>
      <c r="L55" s="31">
        <f t="shared" si="4"/>
        <v>0.68765</v>
      </c>
      <c r="M55" s="31">
        <f t="shared" si="4"/>
        <v>1.1657</v>
      </c>
      <c r="N55" s="32">
        <f t="shared" si="4"/>
        <v>66.268</v>
      </c>
      <c r="O55" s="21"/>
    </row>
  </sheetData>
  <sheetProtection/>
  <mergeCells count="43">
    <mergeCell ref="O34:O38"/>
    <mergeCell ref="O12:O13"/>
    <mergeCell ref="E6:E8"/>
    <mergeCell ref="O6:O8"/>
    <mergeCell ref="E3:E4"/>
    <mergeCell ref="A30:A33"/>
    <mergeCell ref="A21:A29"/>
    <mergeCell ref="O21:O29"/>
    <mergeCell ref="B3:B4"/>
    <mergeCell ref="C3:C4"/>
    <mergeCell ref="E21:E29"/>
    <mergeCell ref="E30:E33"/>
    <mergeCell ref="F3:F4"/>
    <mergeCell ref="G3:I3"/>
    <mergeCell ref="O30:O33"/>
    <mergeCell ref="B1:O1"/>
    <mergeCell ref="O3:O4"/>
    <mergeCell ref="A9:A11"/>
    <mergeCell ref="A12:A13"/>
    <mergeCell ref="J3:N3"/>
    <mergeCell ref="A19:A20"/>
    <mergeCell ref="E19:E20"/>
    <mergeCell ref="O19:O20"/>
    <mergeCell ref="A52:A53"/>
    <mergeCell ref="E52:E53"/>
    <mergeCell ref="O52:O53"/>
    <mergeCell ref="O43:O44"/>
    <mergeCell ref="O9:O11"/>
    <mergeCell ref="D3:D4"/>
    <mergeCell ref="A3:A4"/>
    <mergeCell ref="A6:A8"/>
    <mergeCell ref="E12:E13"/>
    <mergeCell ref="A41:A42"/>
    <mergeCell ref="A48:A49"/>
    <mergeCell ref="E48:E49"/>
    <mergeCell ref="O48:O49"/>
    <mergeCell ref="E34:E38"/>
    <mergeCell ref="O39:O40"/>
    <mergeCell ref="A43:A44"/>
    <mergeCell ref="A39:A40"/>
    <mergeCell ref="A34:A38"/>
    <mergeCell ref="E43:E44"/>
    <mergeCell ref="E39:E40"/>
  </mergeCells>
  <hyperlinks>
    <hyperlink ref="O6:O8" r:id="rId1" display="Тех. карты док\183.doc"/>
    <hyperlink ref="O9:O11" r:id="rId2" display="Тех. карты док\1.doc"/>
    <hyperlink ref="O30:O33" r:id="rId3" display="Тех. карты док\81.doc"/>
    <hyperlink ref="O43:O44" r:id="rId4" display="Тех. карты док\268.doc"/>
    <hyperlink ref="O52:O53" r:id="rId5" display="Тех. карты док\258.doc"/>
    <hyperlink ref="O34:O38" r:id="rId6" display="Тех. карты док\216.doc"/>
    <hyperlink ref="O39:O40" r:id="rId7" display="Тех. карты док\131.doc"/>
    <hyperlink ref="O12:O13" r:id="rId8" display="Тех. карты док\432 м.docx"/>
    <hyperlink ref="O21:O29" r:id="rId9" display="Тех. карты док\32 м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5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0" sqref="E40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421875" style="1" customWidth="1"/>
    <col min="16" max="16384" width="9.140625" style="1" customWidth="1"/>
  </cols>
  <sheetData>
    <row r="1" spans="1:15" ht="15" customHeight="1">
      <c r="A1" s="8" t="s">
        <v>68</v>
      </c>
      <c r="B1" s="166" t="s">
        <v>153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">
      <c r="A2" s="2"/>
    </row>
    <row r="3" spans="1:15" ht="28.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tr">
        <f>'8 день'!E3:E4</f>
        <v>Выход блюда</v>
      </c>
      <c r="F3" s="167" t="str">
        <f>'8 день'!F3:F4</f>
        <v>Энергетическая ценность (Ккал)</v>
      </c>
      <c r="G3" s="167" t="str">
        <f>'8 день'!G3:I3</f>
        <v>Пищевые вещества (г)</v>
      </c>
      <c r="H3" s="167"/>
      <c r="I3" s="167"/>
      <c r="J3" s="167" t="str">
        <f>'8 день'!J3:N3</f>
        <v>Минеральные вещества и витамины</v>
      </c>
      <c r="K3" s="167"/>
      <c r="L3" s="167"/>
      <c r="M3" s="167"/>
      <c r="N3" s="167"/>
      <c r="O3" s="205" t="str">
        <f>'8 день'!O3:O4</f>
        <v>№ рецептуры</v>
      </c>
    </row>
    <row r="4" spans="1:15" ht="33.75" customHeight="1">
      <c r="A4" s="167"/>
      <c r="B4" s="167"/>
      <c r="C4" s="167"/>
      <c r="D4" s="167"/>
      <c r="E4" s="167"/>
      <c r="F4" s="167"/>
      <c r="G4" s="41" t="s">
        <v>11</v>
      </c>
      <c r="H4" s="41" t="s">
        <v>12</v>
      </c>
      <c r="I4" s="41" t="s">
        <v>13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184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7"/>
    </row>
    <row r="6" spans="1:15" ht="15">
      <c r="A6" s="163" t="s">
        <v>188</v>
      </c>
      <c r="B6" s="19" t="s">
        <v>27</v>
      </c>
      <c r="C6" s="42">
        <v>20</v>
      </c>
      <c r="D6" s="42">
        <v>20</v>
      </c>
      <c r="E6" s="164">
        <v>150</v>
      </c>
      <c r="F6" s="42">
        <f>$D$6*Таблица!D7</f>
        <v>67</v>
      </c>
      <c r="G6" s="109">
        <f>$D$6*Таблица!E7</f>
        <v>2.52</v>
      </c>
      <c r="H6" s="109">
        <f>$D$6*Таблица!F7</f>
        <v>0.66</v>
      </c>
      <c r="I6" s="109">
        <f>$D$6*Таблица!G7</f>
        <v>12.42</v>
      </c>
      <c r="J6" s="109">
        <f>$D$6*Таблица!H7</f>
        <v>14</v>
      </c>
      <c r="K6" s="109">
        <f>$D$6*Таблица!I7</f>
        <v>1.6</v>
      </c>
      <c r="L6" s="109">
        <f>$D$6*Таблица!J7</f>
        <v>0.106</v>
      </c>
      <c r="M6" s="109">
        <f>$D$6*Таблица!K7</f>
        <v>0.04</v>
      </c>
      <c r="N6" s="109">
        <f>$D$6*Таблица!L7</f>
        <v>0</v>
      </c>
      <c r="O6" s="208">
        <v>170</v>
      </c>
    </row>
    <row r="7" spans="1:15" ht="15">
      <c r="A7" s="163"/>
      <c r="B7" s="19" t="s">
        <v>18</v>
      </c>
      <c r="C7" s="42">
        <v>100</v>
      </c>
      <c r="D7" s="42">
        <v>100</v>
      </c>
      <c r="E7" s="165"/>
      <c r="F7" s="42">
        <f>$D$7*Таблица!D19</f>
        <v>52</v>
      </c>
      <c r="G7" s="42">
        <f>$D$7*Таблица!E19</f>
        <v>2.8000000000000003</v>
      </c>
      <c r="H7" s="42">
        <f>$D$7*Таблица!F19</f>
        <v>2.5</v>
      </c>
      <c r="I7" s="42">
        <f>$D$7*Таблица!G19</f>
        <v>4.7</v>
      </c>
      <c r="J7" s="42">
        <f>$D$7*Таблица!H19</f>
        <v>121</v>
      </c>
      <c r="K7" s="42">
        <f>$D$7*Таблица!I19</f>
        <v>0.1</v>
      </c>
      <c r="L7" s="42">
        <f>$D$7*Таблица!J19</f>
        <v>0.03</v>
      </c>
      <c r="M7" s="42">
        <f>$D$7*Таблица!K19</f>
        <v>0.13</v>
      </c>
      <c r="N7" s="42">
        <f>$D$7*Таблица!L19</f>
        <v>0.1</v>
      </c>
      <c r="O7" s="208"/>
    </row>
    <row r="8" spans="1:15" ht="15">
      <c r="A8" s="163"/>
      <c r="B8" s="19" t="s">
        <v>17</v>
      </c>
      <c r="C8" s="42">
        <v>6</v>
      </c>
      <c r="D8" s="42">
        <v>6</v>
      </c>
      <c r="E8" s="165"/>
      <c r="F8" s="42">
        <f>$D$8*Таблица!D15</f>
        <v>22.740000000000002</v>
      </c>
      <c r="G8" s="42">
        <f>$D$8*Таблица!E15</f>
        <v>0</v>
      </c>
      <c r="H8" s="42">
        <f>$D$8*Таблица!F15</f>
        <v>0</v>
      </c>
      <c r="I8" s="42">
        <f>$D$8*Таблица!G15</f>
        <v>5.9879999999999995</v>
      </c>
      <c r="J8" s="42">
        <f>$D$8*Таблица!H15</f>
        <v>0.12</v>
      </c>
      <c r="K8" s="42">
        <f>$D$8*Таблица!I15</f>
        <v>0.18</v>
      </c>
      <c r="L8" s="42">
        <f>$D$8*Таблица!J15</f>
        <v>0</v>
      </c>
      <c r="M8" s="42">
        <f>$D$8*Таблица!K15</f>
        <v>0</v>
      </c>
      <c r="N8" s="42">
        <f>$D$8*Таблица!L15</f>
        <v>0</v>
      </c>
      <c r="O8" s="208"/>
    </row>
    <row r="9" spans="1:15" ht="15">
      <c r="A9" s="163"/>
      <c r="B9" s="19" t="s">
        <v>16</v>
      </c>
      <c r="C9" s="42">
        <v>2</v>
      </c>
      <c r="D9" s="42">
        <v>2</v>
      </c>
      <c r="E9" s="172"/>
      <c r="F9" s="42">
        <f>$D$9*Таблица!D24</f>
        <v>14.68</v>
      </c>
      <c r="G9" s="42">
        <f>$D$9*Таблица!E24</f>
        <v>0.008</v>
      </c>
      <c r="H9" s="42">
        <f>$D$9*Таблица!F24</f>
        <v>1.57</v>
      </c>
      <c r="I9" s="42">
        <f>$D$9*Таблица!G24</f>
        <v>0.01</v>
      </c>
      <c r="J9" s="42">
        <f>$D$9*Таблица!H24</f>
        <v>0.48</v>
      </c>
      <c r="K9" s="42">
        <f>$D$9*Таблица!I24</f>
        <v>0.04</v>
      </c>
      <c r="L9" s="42">
        <f>$D$9*Таблица!J24</f>
        <v>0.002</v>
      </c>
      <c r="M9" s="42">
        <f>$D$9*Таблица!K24</f>
        <v>0.002</v>
      </c>
      <c r="N9" s="42">
        <f>$D$9*Таблица!L24</f>
        <v>0</v>
      </c>
      <c r="O9" s="208"/>
    </row>
    <row r="10" spans="1:15" ht="30">
      <c r="A10" s="163" t="s">
        <v>143</v>
      </c>
      <c r="B10" s="18" t="s">
        <v>29</v>
      </c>
      <c r="C10" s="42">
        <v>10</v>
      </c>
      <c r="D10" s="42">
        <v>10</v>
      </c>
      <c r="E10" s="93">
        <v>10</v>
      </c>
      <c r="F10" s="42">
        <f>$D$10*Таблица!D2</f>
        <v>26.200000000000003</v>
      </c>
      <c r="G10" s="42">
        <f>$D$10*Таблица!E2</f>
        <v>0.77</v>
      </c>
      <c r="H10" s="42">
        <f>$D$10*Таблица!F2</f>
        <v>0.3</v>
      </c>
      <c r="I10" s="42">
        <f>$D$10*Таблица!G2</f>
        <v>4.98</v>
      </c>
      <c r="J10" s="42">
        <f>$D$10*Таблица!H2</f>
        <v>2</v>
      </c>
      <c r="K10" s="42">
        <f>$D$10*Таблица!I2</f>
        <v>0.09</v>
      </c>
      <c r="L10" s="42">
        <f>$D$10*Таблица!J2</f>
        <v>0.011000000000000001</v>
      </c>
      <c r="M10" s="42">
        <f>$D$10*Таблица!K2</f>
        <v>0.008</v>
      </c>
      <c r="N10" s="28">
        <f>$D$10*Таблица!L2</f>
        <v>0</v>
      </c>
      <c r="O10" s="169">
        <v>1</v>
      </c>
    </row>
    <row r="11" spans="1:15" ht="15">
      <c r="A11" s="163"/>
      <c r="B11" s="18" t="s">
        <v>16</v>
      </c>
      <c r="C11" s="42">
        <v>3</v>
      </c>
      <c r="D11" s="42">
        <v>3</v>
      </c>
      <c r="E11" s="93">
        <v>3</v>
      </c>
      <c r="F11" s="42">
        <f>$D$11*Таблица!D24</f>
        <v>22.02</v>
      </c>
      <c r="G11" s="42">
        <f>$D$11*Таблица!E24</f>
        <v>0.012</v>
      </c>
      <c r="H11" s="42">
        <f>$D$11*Таблица!F24</f>
        <v>2.355</v>
      </c>
      <c r="I11" s="42">
        <f>$D$11*Таблица!G24</f>
        <v>0.015</v>
      </c>
      <c r="J11" s="42">
        <f>$D$11*Таблица!H24</f>
        <v>0.72</v>
      </c>
      <c r="K11" s="42">
        <f>$D$11*Таблица!I24</f>
        <v>0.06</v>
      </c>
      <c r="L11" s="42">
        <f>$D$11*Таблица!J24</f>
        <v>0.003</v>
      </c>
      <c r="M11" s="42">
        <f>$D$11*Таблица!K24</f>
        <v>0.003</v>
      </c>
      <c r="N11" s="28">
        <f>$D$11*Таблица!L24</f>
        <v>0</v>
      </c>
      <c r="O11" s="171"/>
    </row>
    <row r="12" spans="1:15" ht="30">
      <c r="A12" s="163" t="s">
        <v>214</v>
      </c>
      <c r="B12" s="18" t="s">
        <v>135</v>
      </c>
      <c r="C12" s="42">
        <v>1</v>
      </c>
      <c r="D12" s="42">
        <v>1</v>
      </c>
      <c r="E12" s="168">
        <v>150</v>
      </c>
      <c r="F12" s="42">
        <f>$D$12*Таблица!D62</f>
        <v>0</v>
      </c>
      <c r="G12" s="42">
        <f>$D$12*Таблица!E62</f>
        <v>0</v>
      </c>
      <c r="H12" s="42">
        <f>$D$12*Таблица!F62</f>
        <v>0</v>
      </c>
      <c r="I12" s="42">
        <f>$D$12*Таблица!G62</f>
        <v>0</v>
      </c>
      <c r="J12" s="42">
        <f>$D$12*Таблица!H62</f>
        <v>0.49</v>
      </c>
      <c r="K12" s="42">
        <f>$D$12*Таблица!I62</f>
        <v>0.003</v>
      </c>
      <c r="L12" s="42">
        <f>$D$12*Таблица!J62</f>
        <v>0.0002</v>
      </c>
      <c r="M12" s="42">
        <f>$D$12*Таблица!K62</f>
        <v>0.0006</v>
      </c>
      <c r="N12" s="28">
        <f>$D$12*Таблица!L62</f>
        <v>0.002</v>
      </c>
      <c r="O12" s="173">
        <v>262</v>
      </c>
    </row>
    <row r="13" spans="1:15" ht="15">
      <c r="A13" s="163"/>
      <c r="B13" s="18" t="s">
        <v>17</v>
      </c>
      <c r="C13" s="72">
        <v>9</v>
      </c>
      <c r="D13" s="72">
        <v>9</v>
      </c>
      <c r="E13" s="168"/>
      <c r="F13" s="91">
        <f>$D$13*Таблица!D15</f>
        <v>34.11</v>
      </c>
      <c r="G13" s="91">
        <f>$D$13*Таблица!E15</f>
        <v>0</v>
      </c>
      <c r="H13" s="91">
        <f>$D$13*Таблица!F15</f>
        <v>0</v>
      </c>
      <c r="I13" s="91">
        <f>$D$13*Таблица!G15</f>
        <v>8.982</v>
      </c>
      <c r="J13" s="91">
        <f>$D$13*Таблица!H15</f>
        <v>0.18</v>
      </c>
      <c r="K13" s="91">
        <f>$D$13*Таблица!I15</f>
        <v>0.27</v>
      </c>
      <c r="L13" s="91">
        <f>$D$13*Таблица!J15</f>
        <v>0</v>
      </c>
      <c r="M13" s="91">
        <f>$D$13*Таблица!K15</f>
        <v>0</v>
      </c>
      <c r="N13" s="91">
        <f>$D$13*Таблица!L15</f>
        <v>0</v>
      </c>
      <c r="O13" s="174"/>
    </row>
    <row r="14" spans="1:15" ht="15" customHeight="1">
      <c r="A14" s="163"/>
      <c r="B14" s="18" t="s">
        <v>18</v>
      </c>
      <c r="C14" s="42">
        <v>100</v>
      </c>
      <c r="D14" s="42">
        <v>100</v>
      </c>
      <c r="E14" s="168"/>
      <c r="F14" s="91">
        <f>$D$14*Таблица!D19</f>
        <v>52</v>
      </c>
      <c r="G14" s="91">
        <f>$D$14*Таблица!E19</f>
        <v>2.8000000000000003</v>
      </c>
      <c r="H14" s="91">
        <f>$D$14*Таблица!F19</f>
        <v>2.5</v>
      </c>
      <c r="I14" s="91">
        <f>$D$14*Таблица!G19</f>
        <v>4.7</v>
      </c>
      <c r="J14" s="91">
        <f>$D$14*Таблица!H19</f>
        <v>121</v>
      </c>
      <c r="K14" s="91">
        <f>$D$14*Таблица!I19</f>
        <v>0.1</v>
      </c>
      <c r="L14" s="91">
        <f>$D$14*Таблица!J19</f>
        <v>0.03</v>
      </c>
      <c r="M14" s="91">
        <f>$D$14*Таблица!K19</f>
        <v>0.13</v>
      </c>
      <c r="N14" s="91">
        <f>$D$14*Таблица!L19</f>
        <v>0.1</v>
      </c>
      <c r="O14" s="189"/>
    </row>
    <row r="15" spans="1:15" s="15" customFormat="1" ht="14.25">
      <c r="A15" s="29" t="s">
        <v>37</v>
      </c>
      <c r="B15" s="21"/>
      <c r="C15" s="30"/>
      <c r="D15" s="30"/>
      <c r="E15" s="23">
        <f>SUM(E6:E14)</f>
        <v>313</v>
      </c>
      <c r="F15" s="31">
        <f aca="true" t="shared" si="0" ref="F15:N15">SUM(F6:F14)</f>
        <v>290.75</v>
      </c>
      <c r="G15" s="31">
        <f t="shared" si="0"/>
        <v>8.91</v>
      </c>
      <c r="H15" s="31">
        <f t="shared" si="0"/>
        <v>9.885</v>
      </c>
      <c r="I15" s="31">
        <f t="shared" si="0"/>
        <v>41.795</v>
      </c>
      <c r="J15" s="31">
        <f t="shared" si="0"/>
        <v>259.99</v>
      </c>
      <c r="K15" s="31">
        <f t="shared" si="0"/>
        <v>2.4430000000000005</v>
      </c>
      <c r="L15" s="31">
        <f t="shared" si="0"/>
        <v>0.18220000000000003</v>
      </c>
      <c r="M15" s="31">
        <f t="shared" si="0"/>
        <v>0.3136</v>
      </c>
      <c r="N15" s="32">
        <f t="shared" si="0"/>
        <v>0.202</v>
      </c>
      <c r="O15" s="21"/>
    </row>
    <row r="16" spans="1:15" ht="15">
      <c r="A16" s="25" t="s">
        <v>19</v>
      </c>
      <c r="B16" s="22"/>
      <c r="C16" s="22"/>
      <c r="D16" s="22"/>
      <c r="E16" s="22"/>
      <c r="F16" s="22"/>
      <c r="G16" s="22"/>
      <c r="H16" s="22"/>
      <c r="I16" s="26"/>
      <c r="J16" s="22"/>
      <c r="K16" s="22"/>
      <c r="L16" s="22"/>
      <c r="M16" s="22"/>
      <c r="N16" s="22"/>
      <c r="O16" s="27"/>
    </row>
    <row r="17" spans="1:15" ht="15">
      <c r="A17" s="45" t="s">
        <v>58</v>
      </c>
      <c r="B17" s="18" t="s">
        <v>59</v>
      </c>
      <c r="C17" s="42">
        <v>100</v>
      </c>
      <c r="D17" s="42">
        <v>100</v>
      </c>
      <c r="E17" s="44">
        <v>100</v>
      </c>
      <c r="F17" s="42">
        <f>$D$17*Таблица!D21</f>
        <v>56.00000000000001</v>
      </c>
      <c r="G17" s="42">
        <f>$D$17*Таблица!E21</f>
        <v>2.8000000000000003</v>
      </c>
      <c r="H17" s="42">
        <f>$D$17*Таблица!F21</f>
        <v>3.2</v>
      </c>
      <c r="I17" s="42">
        <f>$D$17*Таблица!G21</f>
        <v>4.1000000000000005</v>
      </c>
      <c r="J17" s="42">
        <f>$D$17*Таблица!H21</f>
        <v>120</v>
      </c>
      <c r="K17" s="42">
        <f>$D$17*Таблица!I21</f>
        <v>0.1</v>
      </c>
      <c r="L17" s="42">
        <f>$D$17*Таблица!J21</f>
        <v>0.03</v>
      </c>
      <c r="M17" s="42">
        <f>$D$17*Таблица!K21</f>
        <v>0.16999999999999998</v>
      </c>
      <c r="N17" s="28">
        <f>$D$17*Таблица!L21</f>
        <v>0.7000000000000001</v>
      </c>
      <c r="O17" s="38">
        <v>253</v>
      </c>
    </row>
    <row r="18" spans="1:15" s="15" customFormat="1" ht="15" thickBot="1">
      <c r="A18" s="29" t="s">
        <v>37</v>
      </c>
      <c r="B18" s="21"/>
      <c r="C18" s="30"/>
      <c r="D18" s="30"/>
      <c r="E18" s="160">
        <f>E17</f>
        <v>100</v>
      </c>
      <c r="F18" s="31">
        <f aca="true" t="shared" si="1" ref="F18:N18">SUM(F17)</f>
        <v>56.00000000000001</v>
      </c>
      <c r="G18" s="31">
        <f t="shared" si="1"/>
        <v>2.8000000000000003</v>
      </c>
      <c r="H18" s="31">
        <f t="shared" si="1"/>
        <v>3.2</v>
      </c>
      <c r="I18" s="31">
        <f t="shared" si="1"/>
        <v>4.1000000000000005</v>
      </c>
      <c r="J18" s="31">
        <f t="shared" si="1"/>
        <v>120</v>
      </c>
      <c r="K18" s="31">
        <f t="shared" si="1"/>
        <v>0.1</v>
      </c>
      <c r="L18" s="31">
        <f t="shared" si="1"/>
        <v>0.03</v>
      </c>
      <c r="M18" s="31">
        <f t="shared" si="1"/>
        <v>0.16999999999999998</v>
      </c>
      <c r="N18" s="32">
        <f t="shared" si="1"/>
        <v>0.7000000000000001</v>
      </c>
      <c r="O18" s="21"/>
    </row>
    <row r="19" spans="1:15" ht="15.75" customHeight="1" thickBot="1">
      <c r="A19" s="25" t="s">
        <v>21</v>
      </c>
      <c r="B19" s="22"/>
      <c r="C19" s="22" t="s">
        <v>218</v>
      </c>
      <c r="D19" s="22" t="s">
        <v>219</v>
      </c>
      <c r="E19" s="161">
        <f>E15+E18</f>
        <v>413</v>
      </c>
      <c r="F19" s="22"/>
      <c r="G19" s="22"/>
      <c r="H19" s="22"/>
      <c r="I19" s="26"/>
      <c r="J19" s="22"/>
      <c r="K19" s="22"/>
      <c r="L19" s="22"/>
      <c r="M19" s="22"/>
      <c r="N19" s="22"/>
      <c r="O19" s="27"/>
    </row>
    <row r="20" spans="1:15" ht="60" customHeight="1">
      <c r="A20" s="130" t="s">
        <v>207</v>
      </c>
      <c r="B20" s="37" t="s">
        <v>140</v>
      </c>
      <c r="C20" s="115">
        <v>30</v>
      </c>
      <c r="D20" s="115">
        <v>30</v>
      </c>
      <c r="E20" s="131">
        <v>30</v>
      </c>
      <c r="F20" s="115">
        <f>$D$20*Таблица!D49</f>
        <v>12</v>
      </c>
      <c r="G20" s="128">
        <f>$D$20*Таблица!E49</f>
        <v>0.96</v>
      </c>
      <c r="H20" s="128">
        <f>$D$20*Таблица!F49</f>
        <v>0.06</v>
      </c>
      <c r="I20" s="128">
        <f>$D$20*Таблица!G49</f>
        <v>1.9500000000000002</v>
      </c>
      <c r="J20" s="128">
        <f>$D$20*Таблица!H49</f>
        <v>4.8</v>
      </c>
      <c r="K20" s="128">
        <f>$D$20*Таблица!I49</f>
        <v>0.06</v>
      </c>
      <c r="L20" s="128">
        <f>$D$20*Таблица!J49</f>
        <v>0.033</v>
      </c>
      <c r="M20" s="128">
        <f>$D$20*Таблица!K49</f>
        <v>0.21</v>
      </c>
      <c r="N20" s="128">
        <f>$D$20*Таблица!L49</f>
        <v>3</v>
      </c>
      <c r="O20" s="132">
        <v>4</v>
      </c>
    </row>
    <row r="21" spans="1:15" ht="15">
      <c r="A21" s="163" t="s">
        <v>213</v>
      </c>
      <c r="B21" s="18" t="s">
        <v>36</v>
      </c>
      <c r="C21" s="42">
        <v>25</v>
      </c>
      <c r="D21" s="42">
        <v>25</v>
      </c>
      <c r="E21" s="168">
        <v>150</v>
      </c>
      <c r="F21" s="42">
        <f>$D$21*Таблица!D39</f>
        <v>54.50000000000001</v>
      </c>
      <c r="G21" s="109">
        <f>$D$21*Таблица!E39</f>
        <v>4.65</v>
      </c>
      <c r="H21" s="109">
        <f>$D$21*Таблица!F39</f>
        <v>4</v>
      </c>
      <c r="I21" s="109">
        <f>$D$21*Таблица!G39</f>
        <v>0</v>
      </c>
      <c r="J21" s="109">
        <f>$D$21*Таблица!H39</f>
        <v>2.25</v>
      </c>
      <c r="K21" s="109">
        <f>$D$21*Таблица!I39</f>
        <v>0.65</v>
      </c>
      <c r="L21" s="109">
        <f>$D$21*Таблица!J39</f>
        <v>0.15</v>
      </c>
      <c r="M21" s="109">
        <f>$D$21*Таблица!K39</f>
        <v>0.375</v>
      </c>
      <c r="N21" s="109">
        <f>$D$21*Таблица!L39</f>
        <v>0</v>
      </c>
      <c r="O21" s="170">
        <v>54</v>
      </c>
    </row>
    <row r="22" spans="1:15" ht="15">
      <c r="A22" s="163"/>
      <c r="B22" s="18" t="s">
        <v>26</v>
      </c>
      <c r="C22" s="42">
        <v>50</v>
      </c>
      <c r="D22" s="42">
        <v>50</v>
      </c>
      <c r="E22" s="168"/>
      <c r="F22" s="42">
        <f>$D$22*Таблица!D34</f>
        <v>40</v>
      </c>
      <c r="G22" s="42">
        <f>$D$22*Таблица!E34</f>
        <v>1</v>
      </c>
      <c r="H22" s="42">
        <f>$D$22*Таблица!F34</f>
        <v>0.2</v>
      </c>
      <c r="I22" s="42">
        <f>$D$22*Таблица!G34</f>
        <v>8.649999999999999</v>
      </c>
      <c r="J22" s="42">
        <f>$D$22*Таблица!H34</f>
        <v>5</v>
      </c>
      <c r="K22" s="42">
        <f>$D$22*Таблица!I34</f>
        <v>0.44999999999999996</v>
      </c>
      <c r="L22" s="42">
        <f>$D$22*Таблица!J34</f>
        <v>0.06</v>
      </c>
      <c r="M22" s="42">
        <f>$D$22*Таблица!K34</f>
        <v>0.025</v>
      </c>
      <c r="N22" s="28">
        <f>$D$22*Таблица!L34</f>
        <v>10</v>
      </c>
      <c r="O22" s="170"/>
    </row>
    <row r="23" spans="1:15" ht="30">
      <c r="A23" s="163"/>
      <c r="B23" s="18" t="s">
        <v>29</v>
      </c>
      <c r="C23" s="115">
        <v>10</v>
      </c>
      <c r="D23" s="115">
        <v>10</v>
      </c>
      <c r="E23" s="168"/>
      <c r="F23" s="115">
        <f>$D$23*Таблица!D2</f>
        <v>26.200000000000003</v>
      </c>
      <c r="G23" s="150">
        <f>$D$23*Таблица!E2</f>
        <v>0.77</v>
      </c>
      <c r="H23" s="150">
        <f>$D$23*Таблица!F2</f>
        <v>0.3</v>
      </c>
      <c r="I23" s="150">
        <f>$D$23*Таблица!G2</f>
        <v>4.98</v>
      </c>
      <c r="J23" s="150">
        <f>$D$23*Таблица!H2</f>
        <v>2</v>
      </c>
      <c r="K23" s="150">
        <f>$D$23*Таблица!I2</f>
        <v>0.09</v>
      </c>
      <c r="L23" s="150">
        <f>$D$23*Таблица!J2</f>
        <v>0.011000000000000001</v>
      </c>
      <c r="M23" s="150">
        <f>$D$23*Таблица!K2</f>
        <v>0.008</v>
      </c>
      <c r="N23" s="150">
        <f>$D$23*Таблица!L2</f>
        <v>0</v>
      </c>
      <c r="O23" s="170"/>
    </row>
    <row r="24" spans="1:15" ht="15">
      <c r="A24" s="163"/>
      <c r="B24" s="18" t="s">
        <v>24</v>
      </c>
      <c r="C24" s="42">
        <v>10</v>
      </c>
      <c r="D24" s="42">
        <v>10</v>
      </c>
      <c r="E24" s="168"/>
      <c r="F24" s="42">
        <f>$D$24*Таблица!D29</f>
        <v>4.1</v>
      </c>
      <c r="G24" s="42">
        <f>$D$24*Таблица!E29</f>
        <v>0.14</v>
      </c>
      <c r="H24" s="42">
        <f>$D$24*Таблица!F29</f>
        <v>0</v>
      </c>
      <c r="I24" s="42">
        <f>$D$24*Таблица!G29</f>
        <v>0.9099999999999999</v>
      </c>
      <c r="J24" s="42">
        <f>$D$24*Таблица!H29</f>
        <v>3.1</v>
      </c>
      <c r="K24" s="42">
        <f>$D$24*Таблица!I29</f>
        <v>0.08</v>
      </c>
      <c r="L24" s="42">
        <f>$D$24*Таблица!J29</f>
        <v>0.005</v>
      </c>
      <c r="M24" s="42">
        <f>$D$24*Таблица!K29</f>
        <v>0.002</v>
      </c>
      <c r="N24" s="28">
        <f>$D$24*Таблица!L29</f>
        <v>1</v>
      </c>
      <c r="O24" s="170"/>
    </row>
    <row r="25" spans="1:15" ht="15">
      <c r="A25" s="163"/>
      <c r="B25" s="18" t="s">
        <v>25</v>
      </c>
      <c r="C25" s="42">
        <v>10</v>
      </c>
      <c r="D25" s="42">
        <v>10</v>
      </c>
      <c r="E25" s="168"/>
      <c r="F25" s="42">
        <f>$D$25*Таблица!D30</f>
        <v>3.4000000000000004</v>
      </c>
      <c r="G25" s="42">
        <f>$D$25*Таблица!E30</f>
        <v>0.13</v>
      </c>
      <c r="H25" s="42">
        <f>$D$25*Таблица!F30</f>
        <v>0.01</v>
      </c>
      <c r="I25" s="42">
        <f>$D$25*Таблица!G30</f>
        <v>0.8400000000000001</v>
      </c>
      <c r="J25" s="42">
        <f>$D$25*Таблица!H30</f>
        <v>5.1</v>
      </c>
      <c r="K25" s="42">
        <f>$D$25*Таблица!I30</f>
        <v>0.12</v>
      </c>
      <c r="L25" s="42">
        <f>$D$25*Таблица!J30</f>
        <v>0.005999999999999999</v>
      </c>
      <c r="M25" s="42">
        <f>$D$25*Таблица!K30</f>
        <v>0.007</v>
      </c>
      <c r="N25" s="28">
        <f>$D$25*Таблица!L30</f>
        <v>0.5</v>
      </c>
      <c r="O25" s="170"/>
    </row>
    <row r="26" spans="1:15" ht="15">
      <c r="A26" s="163"/>
      <c r="B26" s="18" t="s">
        <v>16</v>
      </c>
      <c r="C26" s="42">
        <v>3</v>
      </c>
      <c r="D26" s="42">
        <v>3</v>
      </c>
      <c r="E26" s="168"/>
      <c r="F26" s="42">
        <f>$D$26*Таблица!D24</f>
        <v>22.02</v>
      </c>
      <c r="G26" s="42">
        <f>$D$26*Таблица!E24</f>
        <v>0.012</v>
      </c>
      <c r="H26" s="42">
        <f>$D$26*Таблица!F24</f>
        <v>2.355</v>
      </c>
      <c r="I26" s="42">
        <f>$D$26*Таблица!G24</f>
        <v>0.015</v>
      </c>
      <c r="J26" s="42">
        <f>$D$26*Таблица!H24</f>
        <v>0.72</v>
      </c>
      <c r="K26" s="42">
        <f>$D$26*Таблица!I24</f>
        <v>0.06</v>
      </c>
      <c r="L26" s="42">
        <f>$D$26*Таблица!J24</f>
        <v>0.003</v>
      </c>
      <c r="M26" s="42">
        <f>$D$26*Таблица!K24</f>
        <v>0.003</v>
      </c>
      <c r="N26" s="28">
        <f>$D$26*Таблица!L24</f>
        <v>0</v>
      </c>
      <c r="O26" s="170"/>
    </row>
    <row r="27" spans="1:15" ht="15">
      <c r="A27" s="163"/>
      <c r="B27" s="18" t="s">
        <v>23</v>
      </c>
      <c r="C27" s="42">
        <v>2</v>
      </c>
      <c r="D27" s="42">
        <v>2</v>
      </c>
      <c r="E27" s="168"/>
      <c r="F27" s="42">
        <f>$D$27*Таблица!D26</f>
        <v>17.98</v>
      </c>
      <c r="G27" s="42">
        <f>$D$27*Таблица!E26</f>
        <v>0</v>
      </c>
      <c r="H27" s="42">
        <f>$D$27*Таблица!F26</f>
        <v>1.998</v>
      </c>
      <c r="I27" s="42">
        <f>$D$27*Таблица!G26</f>
        <v>0</v>
      </c>
      <c r="J27" s="42">
        <f>$D$27*Таблица!H26</f>
        <v>0</v>
      </c>
      <c r="K27" s="42">
        <f>$D$27*Таблица!I26</f>
        <v>0</v>
      </c>
      <c r="L27" s="42">
        <f>$D$27*Таблица!J26</f>
        <v>0</v>
      </c>
      <c r="M27" s="42">
        <f>$D$27*Таблица!K26</f>
        <v>0</v>
      </c>
      <c r="N27" s="28">
        <f>$D$27*Таблица!L26</f>
        <v>0</v>
      </c>
      <c r="O27" s="171"/>
    </row>
    <row r="28" spans="1:15" ht="15" customHeight="1">
      <c r="A28" s="175" t="s">
        <v>164</v>
      </c>
      <c r="B28" s="18" t="s">
        <v>36</v>
      </c>
      <c r="C28" s="42">
        <v>60</v>
      </c>
      <c r="D28" s="42">
        <v>60</v>
      </c>
      <c r="E28" s="164">
        <v>140</v>
      </c>
      <c r="F28" s="42">
        <f>$D$28*Таблица!D39</f>
        <v>130.8</v>
      </c>
      <c r="G28" s="42">
        <f>$D$28*Таблица!E39</f>
        <v>11.16</v>
      </c>
      <c r="H28" s="42">
        <f>$D$28*Таблица!F39</f>
        <v>9.6</v>
      </c>
      <c r="I28" s="42">
        <f>$D$28*Таблица!G39</f>
        <v>0</v>
      </c>
      <c r="J28" s="42">
        <f>$D$28*Таблица!H39</f>
        <v>5.3999999999999995</v>
      </c>
      <c r="K28" s="42">
        <f>$D$28*Таблица!I39</f>
        <v>1.5599999999999998</v>
      </c>
      <c r="L28" s="42">
        <f>$D$28*Таблица!J39</f>
        <v>0.36</v>
      </c>
      <c r="M28" s="42">
        <f>$D$28*Таблица!K39</f>
        <v>0.8999999999999999</v>
      </c>
      <c r="N28" s="28">
        <f>$D$28*Таблица!L39</f>
        <v>0</v>
      </c>
      <c r="O28" s="173">
        <v>114</v>
      </c>
    </row>
    <row r="29" spans="1:15" ht="15">
      <c r="A29" s="177"/>
      <c r="B29" s="18" t="s">
        <v>24</v>
      </c>
      <c r="C29" s="42">
        <v>20</v>
      </c>
      <c r="D29" s="42">
        <v>20</v>
      </c>
      <c r="E29" s="165"/>
      <c r="F29" s="91">
        <f>$D$29*Таблица!D29</f>
        <v>8.2</v>
      </c>
      <c r="G29" s="91">
        <f>$D$29*Таблица!E29</f>
        <v>0.28</v>
      </c>
      <c r="H29" s="91">
        <f>$D$29*Таблица!F29</f>
        <v>0</v>
      </c>
      <c r="I29" s="91">
        <f>$D$29*Таблица!G29</f>
        <v>1.8199999999999998</v>
      </c>
      <c r="J29" s="91">
        <f>$D$29*Таблица!H29</f>
        <v>6.2</v>
      </c>
      <c r="K29" s="91">
        <f>$D$29*Таблица!I29</f>
        <v>0.16</v>
      </c>
      <c r="L29" s="91">
        <f>$D$29*Таблица!J29</f>
        <v>0.01</v>
      </c>
      <c r="M29" s="91">
        <f>$D$29*Таблица!K29</f>
        <v>0.004</v>
      </c>
      <c r="N29" s="91">
        <f>$D$29*Таблица!L29</f>
        <v>2</v>
      </c>
      <c r="O29" s="174"/>
    </row>
    <row r="30" spans="1:15" ht="15">
      <c r="A30" s="177"/>
      <c r="B30" s="18" t="s">
        <v>25</v>
      </c>
      <c r="C30" s="42">
        <v>20</v>
      </c>
      <c r="D30" s="42">
        <v>20</v>
      </c>
      <c r="E30" s="165"/>
      <c r="F30" s="91">
        <f>$D$30*Таблица!D30</f>
        <v>6.800000000000001</v>
      </c>
      <c r="G30" s="91">
        <f>$D$30*Таблица!E30</f>
        <v>0.26</v>
      </c>
      <c r="H30" s="91">
        <f>$D$30*Таблица!F30</f>
        <v>0.02</v>
      </c>
      <c r="I30" s="91">
        <f>$D$30*Таблица!G30</f>
        <v>1.6800000000000002</v>
      </c>
      <c r="J30" s="91">
        <f>$D$30*Таблица!H30</f>
        <v>10.2</v>
      </c>
      <c r="K30" s="91">
        <f>$D$30*Таблица!I30</f>
        <v>0.24</v>
      </c>
      <c r="L30" s="91">
        <f>$D$30*Таблица!J30</f>
        <v>0.011999999999999999</v>
      </c>
      <c r="M30" s="91">
        <f>$D$30*Таблица!K30</f>
        <v>0.014</v>
      </c>
      <c r="N30" s="91">
        <f>$D$30*Таблица!L30</f>
        <v>1</v>
      </c>
      <c r="O30" s="174"/>
    </row>
    <row r="31" spans="1:15" ht="15">
      <c r="A31" s="177"/>
      <c r="B31" s="18" t="s">
        <v>42</v>
      </c>
      <c r="C31" s="55">
        <v>70</v>
      </c>
      <c r="D31" s="55">
        <v>70</v>
      </c>
      <c r="E31" s="165"/>
      <c r="F31" s="91">
        <f>$D$31*Таблица!D27</f>
        <v>18.900000000000002</v>
      </c>
      <c r="G31" s="128">
        <f>$D$31*Таблица!E27</f>
        <v>1.26</v>
      </c>
      <c r="H31" s="128">
        <f>$D$31*Таблица!F27</f>
        <v>0.07</v>
      </c>
      <c r="I31" s="128">
        <f>$D$31*Таблица!G27</f>
        <v>3.29</v>
      </c>
      <c r="J31" s="128">
        <f>$D$31*Таблица!H27</f>
        <v>33.6</v>
      </c>
      <c r="K31" s="128">
        <f>$D$31*Таблица!I27</f>
        <v>0.7000000000000001</v>
      </c>
      <c r="L31" s="128">
        <f>$D$31*Таблица!J27</f>
        <v>0.041999999999999996</v>
      </c>
      <c r="M31" s="128">
        <f>$D$31*Таблица!K27</f>
        <v>0.035</v>
      </c>
      <c r="N31" s="128">
        <f>$D$31*Таблица!L27</f>
        <v>35</v>
      </c>
      <c r="O31" s="174"/>
    </row>
    <row r="32" spans="1:15" ht="15">
      <c r="A32" s="177"/>
      <c r="B32" s="18" t="s">
        <v>26</v>
      </c>
      <c r="C32" s="139">
        <v>50</v>
      </c>
      <c r="D32" s="139">
        <v>50</v>
      </c>
      <c r="E32" s="165"/>
      <c r="F32" s="139">
        <f>$D$32*Таблица!D47</f>
        <v>78.5</v>
      </c>
      <c r="G32" s="139">
        <f>$D$32*Таблица!E47</f>
        <v>6.35</v>
      </c>
      <c r="H32" s="139">
        <f>$D$32*Таблица!F47</f>
        <v>5.75</v>
      </c>
      <c r="I32" s="139">
        <f>$D$32*Таблица!G47</f>
        <v>0.35000000000000003</v>
      </c>
      <c r="J32" s="139">
        <f>$D$32*Таблица!H47</f>
        <v>27.500000000000004</v>
      </c>
      <c r="K32" s="139">
        <f>$D$32*Таблица!I47</f>
        <v>1.35</v>
      </c>
      <c r="L32" s="139">
        <f>$D$32*Таблица!J47</f>
        <v>0.034999999999999996</v>
      </c>
      <c r="M32" s="139">
        <f>$D$32*Таблица!K47</f>
        <v>0.22</v>
      </c>
      <c r="N32" s="139">
        <f>$D$32*Таблица!L47</f>
        <v>0</v>
      </c>
      <c r="O32" s="174"/>
    </row>
    <row r="33" spans="1:15" ht="15">
      <c r="A33" s="177"/>
      <c r="B33" s="18" t="s">
        <v>16</v>
      </c>
      <c r="C33" s="42">
        <v>4</v>
      </c>
      <c r="D33" s="42">
        <v>4</v>
      </c>
      <c r="E33" s="165"/>
      <c r="F33" s="42">
        <f>$D$33*Таблица!D24</f>
        <v>29.36</v>
      </c>
      <c r="G33" s="42">
        <f>$D$33*Таблица!E24</f>
        <v>0.016</v>
      </c>
      <c r="H33" s="42">
        <f>$D$33*Таблица!F24</f>
        <v>3.14</v>
      </c>
      <c r="I33" s="42">
        <f>$D$33*Таблица!G24</f>
        <v>0.02</v>
      </c>
      <c r="J33" s="42">
        <f>$D$33*Таблица!H24</f>
        <v>0.96</v>
      </c>
      <c r="K33" s="42">
        <f>$D$33*Таблица!I24</f>
        <v>0.08</v>
      </c>
      <c r="L33" s="42">
        <f>$D$33*Таблица!J24</f>
        <v>0.004</v>
      </c>
      <c r="M33" s="42">
        <f>$D$33*Таблица!K24</f>
        <v>0.004</v>
      </c>
      <c r="N33" s="28">
        <f>$D$33*Таблица!L24</f>
        <v>0</v>
      </c>
      <c r="O33" s="174"/>
    </row>
    <row r="34" spans="1:15" ht="15">
      <c r="A34" s="177"/>
      <c r="B34" s="18" t="s">
        <v>23</v>
      </c>
      <c r="C34" s="42">
        <v>3</v>
      </c>
      <c r="D34" s="42">
        <v>3</v>
      </c>
      <c r="E34" s="165"/>
      <c r="F34" s="42">
        <f>$D$34*Таблица!D26</f>
        <v>26.97</v>
      </c>
      <c r="G34" s="42">
        <f>$D$34*Таблица!E26</f>
        <v>0</v>
      </c>
      <c r="H34" s="42">
        <f>$D$34*Таблица!F26</f>
        <v>2.997</v>
      </c>
      <c r="I34" s="42">
        <f>$D$34*Таблица!G26</f>
        <v>0</v>
      </c>
      <c r="J34" s="42">
        <f>$D$34*Таблица!H26</f>
        <v>0</v>
      </c>
      <c r="K34" s="42">
        <f>$D$34*Таблица!I26</f>
        <v>0</v>
      </c>
      <c r="L34" s="42">
        <f>$D$34*Таблица!J26</f>
        <v>0</v>
      </c>
      <c r="M34" s="42">
        <f>$D$34*Таблица!K26</f>
        <v>0</v>
      </c>
      <c r="N34" s="28">
        <f>$D$34*Таблица!L26</f>
        <v>0</v>
      </c>
      <c r="O34" s="174"/>
    </row>
    <row r="35" spans="1:15" ht="30">
      <c r="A35" s="176"/>
      <c r="B35" s="18" t="s">
        <v>142</v>
      </c>
      <c r="C35" s="115">
        <v>2</v>
      </c>
      <c r="D35" s="115">
        <v>2</v>
      </c>
      <c r="E35" s="172"/>
      <c r="F35" s="115">
        <f>$D$35*Таблица!D51</f>
        <v>1.98</v>
      </c>
      <c r="G35" s="150">
        <f>$D$35*Таблица!E51</f>
        <v>0.096</v>
      </c>
      <c r="H35" s="150">
        <f>$D$35*Таблица!F51</f>
        <v>0</v>
      </c>
      <c r="I35" s="150">
        <f>$D$35*Таблица!G51</f>
        <v>0.38</v>
      </c>
      <c r="J35" s="150">
        <f>$D$35*Таблица!H51</f>
        <v>0.4</v>
      </c>
      <c r="K35" s="150">
        <f>$D$35*Таблица!I51</f>
        <v>0.04</v>
      </c>
      <c r="L35" s="150">
        <f>$D$35*Таблица!J51</f>
        <v>0.003</v>
      </c>
      <c r="M35" s="150">
        <f>$D$35*Таблица!K51</f>
        <v>0.34</v>
      </c>
      <c r="N35" s="150">
        <f>$D$35*Таблица!L51</f>
        <v>0.52</v>
      </c>
      <c r="O35" s="189"/>
    </row>
    <row r="36" spans="1:15" ht="30">
      <c r="A36" s="163" t="s">
        <v>28</v>
      </c>
      <c r="B36" s="18" t="s">
        <v>29</v>
      </c>
      <c r="C36" s="42">
        <v>28</v>
      </c>
      <c r="D36" s="42">
        <v>28</v>
      </c>
      <c r="E36" s="42">
        <v>28</v>
      </c>
      <c r="F36" s="42">
        <f>$D$36*Таблица!D2</f>
        <v>73.36</v>
      </c>
      <c r="G36" s="42">
        <f>$D$36*Таблица!E2</f>
        <v>2.156</v>
      </c>
      <c r="H36" s="42">
        <f>$D$36*Таблица!F2</f>
        <v>0.84</v>
      </c>
      <c r="I36" s="42">
        <f>$D$36*Таблица!G2</f>
        <v>13.943999999999999</v>
      </c>
      <c r="J36" s="42">
        <f>$D$36*Таблица!H2</f>
        <v>5.6000000000000005</v>
      </c>
      <c r="K36" s="42">
        <f>$D$36*Таблица!I2</f>
        <v>0.252</v>
      </c>
      <c r="L36" s="42">
        <f>$D$36*Таблица!J2</f>
        <v>0.0308</v>
      </c>
      <c r="M36" s="42">
        <f>$D$36*Таблица!K2</f>
        <v>0.0224</v>
      </c>
      <c r="N36" s="28">
        <f>$D$36*Таблица!L2</f>
        <v>0</v>
      </c>
      <c r="O36" s="18"/>
    </row>
    <row r="37" spans="1:15" ht="30">
      <c r="A37" s="163"/>
      <c r="B37" s="18" t="s">
        <v>30</v>
      </c>
      <c r="C37" s="42">
        <v>32</v>
      </c>
      <c r="D37" s="42">
        <v>32</v>
      </c>
      <c r="E37" s="42">
        <v>32</v>
      </c>
      <c r="F37" s="42">
        <f>$D$37*Таблица!D3</f>
        <v>57.92</v>
      </c>
      <c r="G37" s="42">
        <f>$D$37*Таблица!E3</f>
        <v>2.112</v>
      </c>
      <c r="H37" s="42">
        <f>$D$37*Таблица!F3</f>
        <v>0.384</v>
      </c>
      <c r="I37" s="42">
        <f>$D$37*Таблица!G3</f>
        <v>10.944</v>
      </c>
      <c r="J37" s="42">
        <f>$D$37*Таблица!H3</f>
        <v>0.672</v>
      </c>
      <c r="K37" s="42">
        <f>$D$37*Таблица!I3</f>
        <v>0.64</v>
      </c>
      <c r="L37" s="42">
        <f>$D$37*Таблица!J3</f>
        <v>0.0256</v>
      </c>
      <c r="M37" s="42">
        <f>$D$37*Таблица!K3</f>
        <v>0.016</v>
      </c>
      <c r="N37" s="28">
        <f>$D$37*Таблица!L3</f>
        <v>0</v>
      </c>
      <c r="O37" s="18"/>
    </row>
    <row r="38" spans="1:15" ht="60.75" customHeight="1">
      <c r="A38" s="175" t="s">
        <v>171</v>
      </c>
      <c r="B38" s="37" t="s">
        <v>150</v>
      </c>
      <c r="C38" s="42">
        <v>5</v>
      </c>
      <c r="D38" s="42">
        <v>5</v>
      </c>
      <c r="E38" s="164">
        <v>150</v>
      </c>
      <c r="F38" s="91">
        <f>$D$38*Таблица!D57</f>
        <v>1.75</v>
      </c>
      <c r="G38" s="91">
        <f>$D$38*Таблица!E57</f>
        <v>0.015</v>
      </c>
      <c r="H38" s="91">
        <f>$D$38*Таблица!F57</f>
        <v>0</v>
      </c>
      <c r="I38" s="91">
        <f>$D$38*Таблица!G57</f>
        <v>4.5</v>
      </c>
      <c r="J38" s="91">
        <f>$D$38*Таблица!H57</f>
        <v>0.22499999999999998</v>
      </c>
      <c r="K38" s="91">
        <f>$D$38*Таблица!I57</f>
        <v>0</v>
      </c>
      <c r="L38" s="91">
        <f>$D$38*Таблица!J57</f>
        <v>0.015</v>
      </c>
      <c r="M38" s="91">
        <f>$D$38*Таблица!K57</f>
        <v>0.015</v>
      </c>
      <c r="N38" s="91">
        <f>$D$38*Таблица!L57</f>
        <v>0.95</v>
      </c>
      <c r="O38" s="181">
        <v>274</v>
      </c>
    </row>
    <row r="39" spans="1:15" ht="15.75" customHeight="1">
      <c r="A39" s="176"/>
      <c r="B39" s="18" t="s">
        <v>17</v>
      </c>
      <c r="C39" s="55">
        <v>9.6</v>
      </c>
      <c r="D39" s="55">
        <v>9.6</v>
      </c>
      <c r="E39" s="172"/>
      <c r="F39" s="91">
        <f>$D$39*Таблица!D15</f>
        <v>36.384</v>
      </c>
      <c r="G39" s="91">
        <f>$D$39*Таблица!E15</f>
        <v>0</v>
      </c>
      <c r="H39" s="91">
        <f>$D$39*Таблица!F15</f>
        <v>0</v>
      </c>
      <c r="I39" s="91">
        <f>$D$39*Таблица!G15</f>
        <v>9.5808</v>
      </c>
      <c r="J39" s="91">
        <f>$D$39*Таблица!H15</f>
        <v>0.192</v>
      </c>
      <c r="K39" s="91">
        <f>$D$39*Таблица!I15</f>
        <v>0.288</v>
      </c>
      <c r="L39" s="91">
        <f>$D$39*Таблица!J15</f>
        <v>0</v>
      </c>
      <c r="M39" s="91">
        <f>$D$39*Таблица!K15</f>
        <v>0</v>
      </c>
      <c r="N39" s="91">
        <f>$D$39*Таблица!L15</f>
        <v>0</v>
      </c>
      <c r="O39" s="182"/>
    </row>
    <row r="40" spans="1:15" s="15" customFormat="1" ht="14.25">
      <c r="A40" s="29" t="s">
        <v>37</v>
      </c>
      <c r="B40" s="21"/>
      <c r="C40" s="30"/>
      <c r="D40" s="30"/>
      <c r="E40" s="23">
        <f aca="true" t="shared" si="2" ref="E40:N40">SUM(E20:E38)</f>
        <v>530</v>
      </c>
      <c r="F40" s="31">
        <f t="shared" si="2"/>
        <v>614.74</v>
      </c>
      <c r="G40" s="31">
        <f t="shared" si="2"/>
        <v>31.366999999999997</v>
      </c>
      <c r="H40" s="31">
        <f t="shared" si="2"/>
        <v>31.723999999999997</v>
      </c>
      <c r="I40" s="31">
        <f t="shared" si="2"/>
        <v>54.272999999999996</v>
      </c>
      <c r="J40" s="31">
        <f t="shared" si="2"/>
        <v>113.72699999999999</v>
      </c>
      <c r="K40" s="31">
        <f t="shared" si="2"/>
        <v>6.532000000000001</v>
      </c>
      <c r="L40" s="31">
        <f t="shared" si="2"/>
        <v>0.8054000000000001</v>
      </c>
      <c r="M40" s="31">
        <f t="shared" si="2"/>
        <v>2.2004</v>
      </c>
      <c r="N40" s="31">
        <f t="shared" si="2"/>
        <v>53.970000000000006</v>
      </c>
      <c r="O40" s="21"/>
    </row>
    <row r="41" spans="1:15" ht="15">
      <c r="A41" s="25" t="s">
        <v>32</v>
      </c>
      <c r="B41" s="22"/>
      <c r="C41" s="22"/>
      <c r="D41" s="22"/>
      <c r="E41" s="22"/>
      <c r="F41" s="22"/>
      <c r="G41" s="22"/>
      <c r="H41" s="22"/>
      <c r="I41" s="26"/>
      <c r="J41" s="22"/>
      <c r="K41" s="22"/>
      <c r="L41" s="22"/>
      <c r="M41" s="22"/>
      <c r="N41" s="22"/>
      <c r="O41" s="27"/>
    </row>
    <row r="42" spans="1:15" ht="15">
      <c r="A42" s="200" t="s">
        <v>211</v>
      </c>
      <c r="B42" s="18" t="s">
        <v>43</v>
      </c>
      <c r="C42" s="128">
        <v>50</v>
      </c>
      <c r="D42" s="128">
        <v>50</v>
      </c>
      <c r="E42" s="164">
        <v>60</v>
      </c>
      <c r="F42" s="128">
        <f>$D$42*Таблица!D4</f>
        <v>167</v>
      </c>
      <c r="G42" s="128">
        <f>$D$42*Таблица!E4</f>
        <v>5.1499999999999995</v>
      </c>
      <c r="H42" s="128">
        <f>$D$42*Таблица!F4</f>
        <v>0.5499999999999999</v>
      </c>
      <c r="I42" s="128">
        <f>$D$42*Таблица!G4</f>
        <v>34.5</v>
      </c>
      <c r="J42" s="128">
        <f>$D$42*Таблица!H4</f>
        <v>9</v>
      </c>
      <c r="K42" s="128">
        <f>$D$42*Таблица!I4</f>
        <v>0.6</v>
      </c>
      <c r="L42" s="128">
        <f>$D$42*Таблица!J4</f>
        <v>0.08499999999999999</v>
      </c>
      <c r="M42" s="128">
        <f>$D$42*Таблица!K4</f>
        <v>0.04</v>
      </c>
      <c r="N42" s="128">
        <f>$D$42*Таблица!L4</f>
        <v>0</v>
      </c>
      <c r="O42" s="169">
        <v>230</v>
      </c>
    </row>
    <row r="43" spans="1:15" ht="15">
      <c r="A43" s="201"/>
      <c r="B43" s="18" t="s">
        <v>45</v>
      </c>
      <c r="C43" s="128">
        <v>10</v>
      </c>
      <c r="D43" s="128">
        <v>10</v>
      </c>
      <c r="E43" s="165"/>
      <c r="F43" s="128">
        <f>$D$43*Таблица!D47</f>
        <v>15.700000000000001</v>
      </c>
      <c r="G43" s="128">
        <f>$D$43*Таблица!E47</f>
        <v>1.27</v>
      </c>
      <c r="H43" s="128">
        <f>$D$43*Таблица!F47</f>
        <v>1.1500000000000001</v>
      </c>
      <c r="I43" s="128">
        <f>$D$43*Таблица!G47</f>
        <v>0.07</v>
      </c>
      <c r="J43" s="128">
        <f>$D$43*Таблица!H47</f>
        <v>5.5</v>
      </c>
      <c r="K43" s="128">
        <f>$D$43*Таблица!I47</f>
        <v>0.27</v>
      </c>
      <c r="L43" s="128">
        <f>$D$43*Таблица!J47</f>
        <v>0.007</v>
      </c>
      <c r="M43" s="128">
        <f>$D$43*Таблица!K47</f>
        <v>0.044000000000000004</v>
      </c>
      <c r="N43" s="128">
        <f>$D$43*Таблица!L47</f>
        <v>0</v>
      </c>
      <c r="O43" s="170"/>
    </row>
    <row r="44" spans="1:15" ht="15">
      <c r="A44" s="201"/>
      <c r="B44" s="18" t="s">
        <v>17</v>
      </c>
      <c r="C44" s="128">
        <v>5</v>
      </c>
      <c r="D44" s="128">
        <v>5</v>
      </c>
      <c r="E44" s="165"/>
      <c r="F44" s="128">
        <f>$D$44*Таблица!D15</f>
        <v>18.95</v>
      </c>
      <c r="G44" s="128">
        <f>$D$44*Таблица!E15</f>
        <v>0</v>
      </c>
      <c r="H44" s="128">
        <f>$D$44*Таблица!F15</f>
        <v>0</v>
      </c>
      <c r="I44" s="128">
        <f>$D$44*Таблица!G15</f>
        <v>4.99</v>
      </c>
      <c r="J44" s="128">
        <f>$D$44*Таблица!H15</f>
        <v>0.1</v>
      </c>
      <c r="K44" s="128">
        <f>$D$44*Таблица!I15</f>
        <v>0.15</v>
      </c>
      <c r="L44" s="128">
        <f>$D$44*Таблица!J15</f>
        <v>0</v>
      </c>
      <c r="M44" s="128">
        <f>$D$44*Таблица!K15</f>
        <v>0</v>
      </c>
      <c r="N44" s="128">
        <f>$D$44*Таблица!L15</f>
        <v>0</v>
      </c>
      <c r="O44" s="170"/>
    </row>
    <row r="45" spans="1:15" ht="15">
      <c r="A45" s="201"/>
      <c r="B45" s="18" t="s">
        <v>172</v>
      </c>
      <c r="C45" s="128">
        <v>1</v>
      </c>
      <c r="D45" s="128">
        <v>1</v>
      </c>
      <c r="E45" s="165"/>
      <c r="F45" s="128">
        <f>$D$45*Таблица!D63</f>
        <v>0.9</v>
      </c>
      <c r="G45" s="128">
        <f>$D$45*Таблица!E63</f>
        <v>0.1</v>
      </c>
      <c r="H45" s="128">
        <f>$D$45*Таблица!F63</f>
        <v>0</v>
      </c>
      <c r="I45" s="128">
        <f>$D$45*Таблица!G63</f>
        <v>0.08</v>
      </c>
      <c r="J45" s="128">
        <f>$D$45*Таблица!H63</f>
        <v>0.004</v>
      </c>
      <c r="K45" s="128">
        <f>$D$45*Таблица!I63</f>
        <v>0.0002</v>
      </c>
      <c r="L45" s="128">
        <f>$D$45*Таблица!J63</f>
        <v>0.006</v>
      </c>
      <c r="M45" s="128">
        <f>$D$45*Таблица!K63</f>
        <v>0.0068</v>
      </c>
      <c r="N45" s="128">
        <f>$D$45*Таблица!L63</f>
        <v>0</v>
      </c>
      <c r="O45" s="170"/>
    </row>
    <row r="46" spans="1:15" ht="15">
      <c r="A46" s="201"/>
      <c r="B46" s="18" t="s">
        <v>16</v>
      </c>
      <c r="C46" s="115">
        <v>2.4</v>
      </c>
      <c r="D46" s="115">
        <v>2.4</v>
      </c>
      <c r="E46" s="165"/>
      <c r="F46" s="115">
        <f>$D$46*Таблица!D24</f>
        <v>17.616</v>
      </c>
      <c r="G46" s="128">
        <f>$D$46*Таблица!E24</f>
        <v>0.0096</v>
      </c>
      <c r="H46" s="128">
        <f>$D$46*Таблица!F24</f>
        <v>1.884</v>
      </c>
      <c r="I46" s="128">
        <f>$D$46*Таблица!G24</f>
        <v>0.012</v>
      </c>
      <c r="J46" s="128">
        <f>$D$46*Таблица!H24</f>
        <v>0.576</v>
      </c>
      <c r="K46" s="128">
        <f>$D$46*Таблица!I24</f>
        <v>0.048</v>
      </c>
      <c r="L46" s="128">
        <f>$D$46*Таблица!J24</f>
        <v>0.0024</v>
      </c>
      <c r="M46" s="128">
        <f>$D$46*Таблица!K24</f>
        <v>0.0024</v>
      </c>
      <c r="N46" s="128">
        <f>$D$46*Таблица!L24</f>
        <v>0</v>
      </c>
      <c r="O46" s="170"/>
    </row>
    <row r="47" spans="1:15" ht="15">
      <c r="A47" s="201"/>
      <c r="B47" s="18" t="s">
        <v>139</v>
      </c>
      <c r="C47" s="150">
        <v>6</v>
      </c>
      <c r="D47" s="150">
        <v>6</v>
      </c>
      <c r="E47" s="165"/>
      <c r="F47" s="150">
        <f>$D$47*Таблица!D18</f>
        <v>14.879999999999999</v>
      </c>
      <c r="G47" s="150">
        <f>$D$47*Таблица!E18</f>
        <v>0.018000000000000002</v>
      </c>
      <c r="H47" s="150">
        <f>$D$47*Таблица!F18</f>
        <v>0</v>
      </c>
      <c r="I47" s="150">
        <f>$D$47*Таблица!G18</f>
        <v>3.612</v>
      </c>
      <c r="J47" s="150">
        <f>$D$47*Таблица!H18</f>
        <v>0.8400000000000001</v>
      </c>
      <c r="K47" s="150">
        <f>$D$47*Таблица!I18</f>
        <v>0.09</v>
      </c>
      <c r="L47" s="150">
        <f>$D$47*Таблица!J18</f>
        <v>0.0024000000000000002</v>
      </c>
      <c r="M47" s="150">
        <f>$D$47*Таблица!K18</f>
        <v>0.0012000000000000001</v>
      </c>
      <c r="N47" s="150">
        <f>$D$47*Таблица!L18</f>
        <v>0.03</v>
      </c>
      <c r="O47" s="170"/>
    </row>
    <row r="48" spans="1:15" ht="15">
      <c r="A48" s="209"/>
      <c r="B48" s="18" t="s">
        <v>23</v>
      </c>
      <c r="C48" s="115">
        <v>2.2</v>
      </c>
      <c r="D48" s="115">
        <v>2.2</v>
      </c>
      <c r="E48" s="172"/>
      <c r="F48" s="150">
        <f>$D$48*Таблица!D26</f>
        <v>19.778000000000002</v>
      </c>
      <c r="G48" s="150">
        <f>$D$48*Таблица!E26</f>
        <v>0</v>
      </c>
      <c r="H48" s="150">
        <f>$D$48*Таблица!F26</f>
        <v>2.1978</v>
      </c>
      <c r="I48" s="150">
        <f>$D$48*Таблица!G26</f>
        <v>0</v>
      </c>
      <c r="J48" s="150">
        <f>$D$48*Таблица!H26</f>
        <v>0</v>
      </c>
      <c r="K48" s="150">
        <f>$D$48*Таблица!I26</f>
        <v>0</v>
      </c>
      <c r="L48" s="150">
        <f>$D$48*Таблица!J26</f>
        <v>0</v>
      </c>
      <c r="M48" s="150">
        <f>$D$48*Таблица!K26</f>
        <v>0</v>
      </c>
      <c r="N48" s="150">
        <f>$D$48*Таблица!L26</f>
        <v>0</v>
      </c>
      <c r="O48" s="171"/>
    </row>
    <row r="49" spans="1:15" ht="30">
      <c r="A49" s="152" t="s">
        <v>212</v>
      </c>
      <c r="B49" s="18" t="s">
        <v>18</v>
      </c>
      <c r="C49" s="115">
        <v>150</v>
      </c>
      <c r="D49" s="115">
        <v>150</v>
      </c>
      <c r="E49" s="149">
        <v>150</v>
      </c>
      <c r="F49" s="150">
        <f>$D$49*Таблица!D19</f>
        <v>78</v>
      </c>
      <c r="G49" s="150">
        <f>$D$49*Таблица!E19</f>
        <v>4.2</v>
      </c>
      <c r="H49" s="150">
        <f>$D$49*Таблица!F19</f>
        <v>3.75</v>
      </c>
      <c r="I49" s="150">
        <f>$D$49*Таблица!G19</f>
        <v>7.05</v>
      </c>
      <c r="J49" s="150">
        <f>$D$49*Таблица!H19</f>
        <v>181.5</v>
      </c>
      <c r="K49" s="150">
        <f>$D$49*Таблица!I19</f>
        <v>0.15</v>
      </c>
      <c r="L49" s="150">
        <f>$D$49*Таблица!J19</f>
        <v>0.045</v>
      </c>
      <c r="M49" s="150">
        <f>$D$49*Таблица!K19</f>
        <v>0.19499999999999998</v>
      </c>
      <c r="N49" s="150">
        <f>$D$49*Таблица!L19</f>
        <v>0.15</v>
      </c>
      <c r="O49" s="151">
        <v>256</v>
      </c>
    </row>
    <row r="50" spans="1:15" s="15" customFormat="1" ht="14.25">
      <c r="A50" s="29" t="s">
        <v>37</v>
      </c>
      <c r="B50" s="21"/>
      <c r="C50" s="30"/>
      <c r="D50" s="30"/>
      <c r="E50" s="23">
        <f aca="true" t="shared" si="3" ref="E50:N50">SUM(E42:E49)</f>
        <v>210</v>
      </c>
      <c r="F50" s="31">
        <f t="shared" si="3"/>
        <v>332.82399999999996</v>
      </c>
      <c r="G50" s="31">
        <f t="shared" si="3"/>
        <v>10.747599999999998</v>
      </c>
      <c r="H50" s="31">
        <f t="shared" si="3"/>
        <v>9.5318</v>
      </c>
      <c r="I50" s="31">
        <f t="shared" si="3"/>
        <v>50.314</v>
      </c>
      <c r="J50" s="31">
        <f t="shared" si="3"/>
        <v>197.52</v>
      </c>
      <c r="K50" s="31">
        <f t="shared" si="3"/>
        <v>1.3082</v>
      </c>
      <c r="L50" s="31">
        <f t="shared" si="3"/>
        <v>0.1478</v>
      </c>
      <c r="M50" s="31">
        <f t="shared" si="3"/>
        <v>0.2894</v>
      </c>
      <c r="N50" s="32">
        <f t="shared" si="3"/>
        <v>0.18</v>
      </c>
      <c r="O50" s="21"/>
    </row>
    <row r="51" spans="1:15" s="15" customFormat="1" ht="14.25">
      <c r="A51" s="29" t="s">
        <v>131</v>
      </c>
      <c r="B51" s="21"/>
      <c r="C51" s="30"/>
      <c r="D51" s="30"/>
      <c r="E51" s="23">
        <f aca="true" t="shared" si="4" ref="E51:N51">E15+E18+E40+E50</f>
        <v>1153</v>
      </c>
      <c r="F51" s="153">
        <f t="shared" si="4"/>
        <v>1294.3139999999999</v>
      </c>
      <c r="G51" s="153">
        <f t="shared" si="4"/>
        <v>53.8246</v>
      </c>
      <c r="H51" s="153">
        <f t="shared" si="4"/>
        <v>54.3408</v>
      </c>
      <c r="I51" s="153">
        <f t="shared" si="4"/>
        <v>150.482</v>
      </c>
      <c r="J51" s="153">
        <f t="shared" si="4"/>
        <v>691.237</v>
      </c>
      <c r="K51" s="153">
        <f t="shared" si="4"/>
        <v>10.3832</v>
      </c>
      <c r="L51" s="153">
        <f t="shared" si="4"/>
        <v>1.1654</v>
      </c>
      <c r="M51" s="153">
        <f t="shared" si="4"/>
        <v>2.9734000000000003</v>
      </c>
      <c r="N51" s="153">
        <f t="shared" si="4"/>
        <v>55.05200000000001</v>
      </c>
      <c r="O51" s="21"/>
    </row>
  </sheetData>
  <sheetProtection/>
  <mergeCells count="31">
    <mergeCell ref="A42:A48"/>
    <mergeCell ref="E42:E48"/>
    <mergeCell ref="A36:A37"/>
    <mergeCell ref="A21:A27"/>
    <mergeCell ref="A38:A39"/>
    <mergeCell ref="E38:E39"/>
    <mergeCell ref="A12:A14"/>
    <mergeCell ref="E28:E35"/>
    <mergeCell ref="A28:A35"/>
    <mergeCell ref="E3:E4"/>
    <mergeCell ref="A3:A4"/>
    <mergeCell ref="A6:A9"/>
    <mergeCell ref="B3:B4"/>
    <mergeCell ref="A10:A11"/>
    <mergeCell ref="E12:E14"/>
    <mergeCell ref="O42:O48"/>
    <mergeCell ref="O21:O27"/>
    <mergeCell ref="O6:O9"/>
    <mergeCell ref="O10:O11"/>
    <mergeCell ref="C3:C4"/>
    <mergeCell ref="D3:D4"/>
    <mergeCell ref="F3:F4"/>
    <mergeCell ref="O38:O39"/>
    <mergeCell ref="O28:O35"/>
    <mergeCell ref="O12:O14"/>
    <mergeCell ref="B1:O1"/>
    <mergeCell ref="E6:E9"/>
    <mergeCell ref="J3:N3"/>
    <mergeCell ref="G3:I3"/>
    <mergeCell ref="O3:O4"/>
    <mergeCell ref="E21:E27"/>
  </mergeCells>
  <hyperlinks>
    <hyperlink ref="O10:O11" r:id="rId1" display="Тех. карты док\1.doc"/>
    <hyperlink ref="O17" r:id="rId2" display="Тех. карты док\253.doc"/>
    <hyperlink ref="O21:O27" r:id="rId3" display="Тех. карты док\57.doc"/>
    <hyperlink ref="O12:O14" r:id="rId4" display="Тех. карты док\432 м.docx"/>
    <hyperlink ref="O6:O9" r:id="rId5" display="Тех. карты док\72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Админ</cp:lastModifiedBy>
  <cp:lastPrinted>2018-11-21T07:56:14Z</cp:lastPrinted>
  <dcterms:created xsi:type="dcterms:W3CDTF">2015-10-01T12:06:46Z</dcterms:created>
  <dcterms:modified xsi:type="dcterms:W3CDTF">2019-07-10T08:30:39Z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