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250" activeTab="0"/>
  </bookViews>
  <sheets>
    <sheet name="Мониторинг" sheetId="1" r:id="rId1"/>
  </sheets>
  <definedNames>
    <definedName name="_xlnm.Print_Titles" localSheetId="0">'Мониторинг'!$B:$B,'Мониторинг'!$29:$29</definedName>
  </definedNames>
  <calcPr fullCalcOnLoad="1"/>
</workbook>
</file>

<file path=xl/sharedStrings.xml><?xml version="1.0" encoding="utf-8"?>
<sst xmlns="http://schemas.openxmlformats.org/spreadsheetml/2006/main" count="86" uniqueCount="32">
  <si>
    <t>Разница</t>
  </si>
  <si>
    <t>кол-во</t>
  </si>
  <si>
    <t>%</t>
  </si>
  <si>
    <t>Итого</t>
  </si>
  <si>
    <t>Физическая культура</t>
  </si>
  <si>
    <t>Направления</t>
  </si>
  <si>
    <t>Средний показатель</t>
  </si>
  <si>
    <t>Образовательные области</t>
  </si>
  <si>
    <t xml:space="preserve">Заведующий МБДОУ-д/с "Звездочка" </t>
  </si>
  <si>
    <t>Приложение № 1</t>
  </si>
  <si>
    <t>1-1,4</t>
  </si>
  <si>
    <t>1,5-2,4</t>
  </si>
  <si>
    <t>2,5-3,0</t>
  </si>
  <si>
    <t>Начальная (баллы/%)</t>
  </si>
  <si>
    <t>1,.5-2,4</t>
  </si>
  <si>
    <t>Конечная (баллы/%)</t>
  </si>
  <si>
    <t>Аппликация</t>
  </si>
  <si>
    <t>Рисование</t>
  </si>
  <si>
    <t>Лепка</t>
  </si>
  <si>
    <t>Развитие математических представлений</t>
  </si>
  <si>
    <t>Конструирование</t>
  </si>
  <si>
    <t>Развитие экологических представлений</t>
  </si>
  <si>
    <t>Ребенок и предметный мир</t>
  </si>
  <si>
    <t>Развитие речи</t>
  </si>
  <si>
    <t>Социально-нравственное развитие</t>
  </si>
  <si>
    <t>физическое развитие</t>
  </si>
  <si>
    <t>социально-коммуникативное развитие</t>
  </si>
  <si>
    <t>познавательное развитие</t>
  </si>
  <si>
    <t>речевое развитие</t>
  </si>
  <si>
    <t>художественно-эстетическое развитие</t>
  </si>
  <si>
    <t>С.Э. Федулова</t>
  </si>
  <si>
    <t>Сводная  информация  результата  диагностирования  детей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</si>
</sst>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i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31" fillId="0" borderId="13" xfId="0" applyNumberFormat="1" applyFont="1" applyBorder="1" applyAlignment="1">
      <alignment horizontal="center" vertical="center"/>
    </xf>
    <xf numFmtId="176" fontId="31" fillId="0" borderId="14" xfId="0" applyNumberFormat="1" applyFon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176" fontId="0" fillId="0" borderId="11" xfId="0" applyNumberFormat="1" applyBorder="1" applyAlignment="1">
      <alignment horizontal="center" vertical="center"/>
    </xf>
    <xf numFmtId="176" fontId="31" fillId="0" borderId="17" xfId="0" applyNumberFormat="1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1" fontId="31" fillId="0" borderId="17" xfId="0" applyNumberFormat="1" applyFont="1" applyBorder="1" applyAlignment="1">
      <alignment horizontal="center" vertical="center"/>
    </xf>
    <xf numFmtId="1" fontId="31" fillId="0" borderId="13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41" fillId="0" borderId="17" xfId="0" applyNumberFormat="1" applyFont="1" applyBorder="1" applyAlignment="1">
      <alignment horizontal="center" vertical="center"/>
    </xf>
    <xf numFmtId="176" fontId="41" fillId="0" borderId="13" xfId="0" applyNumberFormat="1" applyFont="1" applyBorder="1" applyAlignment="1">
      <alignment horizontal="center" vertical="center"/>
    </xf>
    <xf numFmtId="1" fontId="41" fillId="0" borderId="13" xfId="0" applyNumberFormat="1" applyFont="1" applyBorder="1" applyAlignment="1">
      <alignment horizontal="center" vertical="center"/>
    </xf>
    <xf numFmtId="176" fontId="41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5" xfId="0" applyFill="1" applyBorder="1" applyAlignment="1">
      <alignment wrapText="1"/>
    </xf>
    <xf numFmtId="0" fontId="0" fillId="0" borderId="15" xfId="0" applyBorder="1" applyAlignment="1">
      <alignment wrapText="1"/>
    </xf>
    <xf numFmtId="0" fontId="38" fillId="0" borderId="15" xfId="0" applyFont="1" applyBorder="1" applyAlignment="1">
      <alignment wrapText="1"/>
    </xf>
    <xf numFmtId="176" fontId="31" fillId="0" borderId="19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31" fillId="0" borderId="0" xfId="0" applyNumberFormat="1" applyFont="1" applyBorder="1" applyAlignment="1">
      <alignment horizontal="center" vertical="center"/>
    </xf>
    <xf numFmtId="0" fontId="0" fillId="7" borderId="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176" fontId="0" fillId="0" borderId="21" xfId="0" applyNumberForma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43" fillId="0" borderId="15" xfId="0" applyFont="1" applyBorder="1" applyAlignment="1">
      <alignment wrapText="1"/>
    </xf>
    <xf numFmtId="0" fontId="40" fillId="0" borderId="22" xfId="0" applyFont="1" applyBorder="1" applyAlignment="1">
      <alignment/>
    </xf>
    <xf numFmtId="0" fontId="40" fillId="0" borderId="2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76" fontId="31" fillId="0" borderId="24" xfId="0" applyNumberFormat="1" applyFont="1" applyBorder="1" applyAlignment="1">
      <alignment horizontal="center" vertical="center"/>
    </xf>
    <xf numFmtId="0" fontId="31" fillId="0" borderId="0" xfId="0" applyFont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31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31" fillId="0" borderId="0" xfId="0" applyFont="1" applyAlignment="1">
      <alignment horizontal="left" wrapText="1"/>
    </xf>
    <xf numFmtId="0" fontId="42" fillId="0" borderId="25" xfId="0" applyFont="1" applyBorder="1" applyAlignment="1">
      <alignment horizontal="center"/>
    </xf>
    <xf numFmtId="0" fontId="42" fillId="0" borderId="26" xfId="0" applyFont="1" applyBorder="1" applyAlignment="1">
      <alignment horizontal="center"/>
    </xf>
    <xf numFmtId="0" fontId="42" fillId="0" borderId="27" xfId="0" applyFont="1" applyBorder="1" applyAlignment="1">
      <alignment horizontal="center"/>
    </xf>
    <xf numFmtId="0" fontId="0" fillId="11" borderId="2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38" fillId="0" borderId="32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0" fillId="11" borderId="22" xfId="0" applyFill="1" applyBorder="1" applyAlignment="1">
      <alignment horizontal="center"/>
    </xf>
    <xf numFmtId="0" fontId="0" fillId="11" borderId="28" xfId="0" applyFill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3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1" fillId="0" borderId="3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34" xfId="0" applyFont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34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PageLayoutView="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X24" sqref="X24"/>
    </sheetView>
  </sheetViews>
  <sheetFormatPr defaultColWidth="9.140625" defaultRowHeight="15"/>
  <cols>
    <col min="1" max="1" width="4.57421875" style="0" customWidth="1"/>
    <col min="2" max="2" width="22.00390625" style="0" customWidth="1"/>
    <col min="3" max="16" width="5.7109375" style="0" customWidth="1"/>
    <col min="17" max="18" width="8.00390625" style="0" hidden="1" customWidth="1"/>
    <col min="19" max="19" width="6.28125" style="0" customWidth="1"/>
    <col min="20" max="28" width="5.7109375" style="0" customWidth="1"/>
    <col min="29" max="103" width="5.57421875" style="0" customWidth="1"/>
  </cols>
  <sheetData>
    <row r="1" spans="2:24" ht="15.75">
      <c r="B1" s="49" t="s">
        <v>9</v>
      </c>
      <c r="C1" s="50" t="s">
        <v>31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3:16" ht="15.75" thickBot="1">
      <c r="C2" s="74"/>
      <c r="D2" s="74"/>
      <c r="E2" s="74"/>
      <c r="F2" s="74"/>
      <c r="G2" s="74"/>
      <c r="H2" s="74"/>
      <c r="I2" s="42"/>
      <c r="J2" s="74"/>
      <c r="K2" s="74"/>
      <c r="L2" s="74"/>
      <c r="M2" s="74"/>
      <c r="N2" s="74"/>
      <c r="O2" s="74"/>
      <c r="P2" s="34"/>
    </row>
    <row r="3" spans="1:24" ht="15">
      <c r="A3" s="62"/>
      <c r="B3" s="54" t="s">
        <v>5</v>
      </c>
      <c r="C3" s="75" t="s">
        <v>13</v>
      </c>
      <c r="D3" s="76"/>
      <c r="E3" s="76"/>
      <c r="F3" s="76"/>
      <c r="G3" s="76"/>
      <c r="H3" s="77"/>
      <c r="I3" s="41"/>
      <c r="J3" s="75" t="s">
        <v>15</v>
      </c>
      <c r="K3" s="76"/>
      <c r="L3" s="76"/>
      <c r="M3" s="76"/>
      <c r="N3" s="76"/>
      <c r="O3" s="77"/>
      <c r="P3" s="41"/>
      <c r="Q3" s="14"/>
      <c r="R3" s="39"/>
      <c r="S3" s="70" t="s">
        <v>0</v>
      </c>
      <c r="T3" s="71"/>
      <c r="U3" s="71"/>
      <c r="V3" s="71"/>
      <c r="W3" s="71"/>
      <c r="X3" s="72"/>
    </row>
    <row r="4" spans="1:24" ht="15">
      <c r="A4" s="62"/>
      <c r="B4" s="54"/>
      <c r="C4" s="73" t="s">
        <v>10</v>
      </c>
      <c r="D4" s="62"/>
      <c r="E4" s="63" t="s">
        <v>11</v>
      </c>
      <c r="F4" s="65"/>
      <c r="G4" s="63" t="s">
        <v>12</v>
      </c>
      <c r="H4" s="64"/>
      <c r="I4" s="34"/>
      <c r="J4" s="73" t="s">
        <v>10</v>
      </c>
      <c r="K4" s="62"/>
      <c r="L4" s="63" t="s">
        <v>11</v>
      </c>
      <c r="M4" s="65"/>
      <c r="N4" s="63" t="s">
        <v>12</v>
      </c>
      <c r="O4" s="64"/>
      <c r="P4" s="34"/>
      <c r="Q4" s="66" t="s">
        <v>3</v>
      </c>
      <c r="R4" s="67"/>
      <c r="S4" s="73" t="s">
        <v>10</v>
      </c>
      <c r="T4" s="62"/>
      <c r="U4" s="63" t="s">
        <v>11</v>
      </c>
      <c r="V4" s="65"/>
      <c r="W4" s="63" t="s">
        <v>12</v>
      </c>
      <c r="X4" s="64"/>
    </row>
    <row r="5" spans="1:24" ht="15">
      <c r="A5" s="62"/>
      <c r="B5" s="54"/>
      <c r="C5" s="4" t="s">
        <v>1</v>
      </c>
      <c r="D5" s="3" t="s">
        <v>2</v>
      </c>
      <c r="E5" s="5" t="s">
        <v>1</v>
      </c>
      <c r="F5" s="3" t="s">
        <v>2</v>
      </c>
      <c r="G5" s="5" t="s">
        <v>1</v>
      </c>
      <c r="H5" s="6" t="s">
        <v>2</v>
      </c>
      <c r="I5" s="35"/>
      <c r="J5" s="4" t="s">
        <v>1</v>
      </c>
      <c r="K5" s="3" t="s">
        <v>2</v>
      </c>
      <c r="L5" s="5" t="s">
        <v>1</v>
      </c>
      <c r="M5" s="3" t="s">
        <v>2</v>
      </c>
      <c r="N5" s="5" t="s">
        <v>1</v>
      </c>
      <c r="O5" s="6" t="s">
        <v>2</v>
      </c>
      <c r="P5" s="35"/>
      <c r="Q5" s="17" t="s">
        <v>1</v>
      </c>
      <c r="R5" s="13" t="s">
        <v>2</v>
      </c>
      <c r="S5" s="4" t="s">
        <v>1</v>
      </c>
      <c r="T5" s="3" t="s">
        <v>2</v>
      </c>
      <c r="U5" s="5" t="s">
        <v>1</v>
      </c>
      <c r="V5" s="3" t="s">
        <v>2</v>
      </c>
      <c r="W5" s="5" t="s">
        <v>1</v>
      </c>
      <c r="X5" s="6" t="s">
        <v>2</v>
      </c>
    </row>
    <row r="6" spans="1:24" ht="15">
      <c r="A6" s="2">
        <v>1</v>
      </c>
      <c r="B6" s="30" t="s">
        <v>16</v>
      </c>
      <c r="C6" s="7">
        <v>9</v>
      </c>
      <c r="D6" s="8">
        <f>C6/192*100</f>
        <v>4.6875</v>
      </c>
      <c r="E6" s="2">
        <v>109</v>
      </c>
      <c r="F6" s="8">
        <f>E6/192*100</f>
        <v>56.770833333333336</v>
      </c>
      <c r="G6" s="2">
        <v>74</v>
      </c>
      <c r="H6" s="9">
        <f>G6/192*100</f>
        <v>38.54166666666667</v>
      </c>
      <c r="I6" s="36"/>
      <c r="J6" s="7">
        <v>1</v>
      </c>
      <c r="K6" s="8">
        <f>J6/199*100</f>
        <v>0.5025125628140703</v>
      </c>
      <c r="L6" s="2">
        <v>62</v>
      </c>
      <c r="M6" s="8">
        <f>L6/199*100</f>
        <v>31.155778894472363</v>
      </c>
      <c r="N6" s="2">
        <v>136</v>
      </c>
      <c r="O6" s="9">
        <f>N6/199*100</f>
        <v>68.34170854271356</v>
      </c>
      <c r="P6" s="36"/>
      <c r="Q6" s="15" t="e">
        <f>#REF!+#REF!+#REF!+#REF!+#REF!+#REF!</f>
        <v>#REF!</v>
      </c>
      <c r="R6" s="12" t="e">
        <f>#REF!+#REF!+#REF!+#REF!+#REF!+#REF!</f>
        <v>#REF!</v>
      </c>
      <c r="S6" s="20">
        <f aca="true" t="shared" si="0" ref="S6:X6">J6-C6</f>
        <v>-8</v>
      </c>
      <c r="T6" s="15">
        <f t="shared" si="0"/>
        <v>-4.18498743718593</v>
      </c>
      <c r="U6" s="20">
        <f t="shared" si="0"/>
        <v>-47</v>
      </c>
      <c r="V6" s="15">
        <f t="shared" si="0"/>
        <v>-25.615054438860973</v>
      </c>
      <c r="W6" s="20">
        <f t="shared" si="0"/>
        <v>62</v>
      </c>
      <c r="X6" s="40">
        <f t="shared" si="0"/>
        <v>29.80004187604689</v>
      </c>
    </row>
    <row r="7" spans="1:24" ht="15">
      <c r="A7" s="2">
        <v>2</v>
      </c>
      <c r="B7" s="30" t="s">
        <v>17</v>
      </c>
      <c r="C7" s="7">
        <v>25</v>
      </c>
      <c r="D7" s="8">
        <f aca="true" t="shared" si="1" ref="D7:D15">C7/192*100</f>
        <v>13.020833333333334</v>
      </c>
      <c r="E7" s="2">
        <v>87</v>
      </c>
      <c r="F7" s="8">
        <f aca="true" t="shared" si="2" ref="F7:F15">E7/192*100</f>
        <v>45.3125</v>
      </c>
      <c r="G7" s="2">
        <v>80</v>
      </c>
      <c r="H7" s="9">
        <f aca="true" t="shared" si="3" ref="H7:H15">G7/192*100</f>
        <v>41.66666666666667</v>
      </c>
      <c r="I7" s="36"/>
      <c r="J7" s="7">
        <v>4</v>
      </c>
      <c r="K7" s="8">
        <f>J7/230*100</f>
        <v>1.7391304347826086</v>
      </c>
      <c r="L7" s="2">
        <v>95</v>
      </c>
      <c r="M7" s="8">
        <f>L7/230*100</f>
        <v>41.30434782608695</v>
      </c>
      <c r="N7" s="2">
        <v>131</v>
      </c>
      <c r="O7" s="9">
        <f>N7/230*100</f>
        <v>56.95652173913044</v>
      </c>
      <c r="P7" s="36"/>
      <c r="Q7" s="15" t="e">
        <f>#REF!+#REF!+#REF!+#REF!+#REF!+#REF!</f>
        <v>#REF!</v>
      </c>
      <c r="R7" s="12" t="e">
        <f>#REF!+#REF!+#REF!+#REF!+#REF!+#REF!</f>
        <v>#REF!</v>
      </c>
      <c r="S7" s="20">
        <f aca="true" t="shared" si="4" ref="S7:S15">J7-C7</f>
        <v>-21</v>
      </c>
      <c r="T7" s="15">
        <f aca="true" t="shared" si="5" ref="T7:T15">K7-D7</f>
        <v>-11.281702898550725</v>
      </c>
      <c r="U7" s="20">
        <f aca="true" t="shared" si="6" ref="U7:U15">L7-E7</f>
        <v>8</v>
      </c>
      <c r="V7" s="15">
        <f aca="true" t="shared" si="7" ref="V7:V15">M7-F7</f>
        <v>-4.008152173913047</v>
      </c>
      <c r="W7" s="20">
        <f aca="true" t="shared" si="8" ref="W7:W15">N7-G7</f>
        <v>51</v>
      </c>
      <c r="X7" s="40">
        <f aca="true" t="shared" si="9" ref="X7:X15">O7-H7</f>
        <v>15.289855072463766</v>
      </c>
    </row>
    <row r="8" spans="1:24" ht="15">
      <c r="A8" s="2">
        <v>3</v>
      </c>
      <c r="B8" s="30" t="s">
        <v>18</v>
      </c>
      <c r="C8" s="7">
        <v>9</v>
      </c>
      <c r="D8" s="8">
        <f t="shared" si="1"/>
        <v>4.6875</v>
      </c>
      <c r="E8" s="2">
        <v>100</v>
      </c>
      <c r="F8" s="8">
        <f t="shared" si="2"/>
        <v>52.083333333333336</v>
      </c>
      <c r="G8" s="2">
        <v>83</v>
      </c>
      <c r="H8" s="9">
        <f t="shared" si="3"/>
        <v>43.22916666666667</v>
      </c>
      <c r="I8" s="36"/>
      <c r="J8" s="7">
        <v>3</v>
      </c>
      <c r="K8" s="8">
        <f>J8/230*100</f>
        <v>1.3043478260869565</v>
      </c>
      <c r="L8" s="2">
        <v>76</v>
      </c>
      <c r="M8" s="8">
        <f>L8/230*100</f>
        <v>33.04347826086956</v>
      </c>
      <c r="N8" s="2">
        <v>151</v>
      </c>
      <c r="O8" s="9">
        <f>N8/230*100</f>
        <v>65.65217391304347</v>
      </c>
      <c r="P8" s="36"/>
      <c r="Q8" s="15" t="e">
        <f>#REF!+#REF!+#REF!+#REF!+#REF!+#REF!</f>
        <v>#REF!</v>
      </c>
      <c r="R8" s="12" t="e">
        <f>#REF!+#REF!+#REF!+#REF!+#REF!+#REF!</f>
        <v>#REF!</v>
      </c>
      <c r="S8" s="20">
        <f t="shared" si="4"/>
        <v>-6</v>
      </c>
      <c r="T8" s="15">
        <f t="shared" si="5"/>
        <v>-3.3831521739130435</v>
      </c>
      <c r="U8" s="20">
        <f t="shared" si="6"/>
        <v>-24</v>
      </c>
      <c r="V8" s="15">
        <f t="shared" si="7"/>
        <v>-19.039855072463773</v>
      </c>
      <c r="W8" s="20">
        <f t="shared" si="8"/>
        <v>68</v>
      </c>
      <c r="X8" s="40">
        <f t="shared" si="9"/>
        <v>22.423007246376798</v>
      </c>
    </row>
    <row r="9" spans="1:24" ht="24.75" customHeight="1">
      <c r="A9" s="2">
        <v>4</v>
      </c>
      <c r="B9" s="43" t="s">
        <v>19</v>
      </c>
      <c r="C9" s="7">
        <v>13</v>
      </c>
      <c r="D9" s="8">
        <f t="shared" si="1"/>
        <v>6.770833333333333</v>
      </c>
      <c r="E9" s="2">
        <v>105</v>
      </c>
      <c r="F9" s="8">
        <f t="shared" si="2"/>
        <v>54.6875</v>
      </c>
      <c r="G9" s="2">
        <v>74</v>
      </c>
      <c r="H9" s="9">
        <f t="shared" si="3"/>
        <v>38.54166666666667</v>
      </c>
      <c r="I9" s="36"/>
      <c r="J9" s="7">
        <v>7</v>
      </c>
      <c r="K9" s="8">
        <f>J9/230*100</f>
        <v>3.0434782608695654</v>
      </c>
      <c r="L9" s="2">
        <v>99</v>
      </c>
      <c r="M9" s="8">
        <f>L9/230*100</f>
        <v>43.04347826086957</v>
      </c>
      <c r="N9" s="2">
        <v>124</v>
      </c>
      <c r="O9" s="9">
        <f>N9/230*100</f>
        <v>53.91304347826087</v>
      </c>
      <c r="P9" s="36"/>
      <c r="Q9" s="15" t="e">
        <f>#REF!+#REF!+#REF!+#REF!+#REF!+#REF!</f>
        <v>#REF!</v>
      </c>
      <c r="R9" s="12" t="e">
        <f>#REF!+#REF!+#REF!+#REF!+#REF!+#REF!</f>
        <v>#REF!</v>
      </c>
      <c r="S9" s="20">
        <f t="shared" si="4"/>
        <v>-6</v>
      </c>
      <c r="T9" s="15">
        <f t="shared" si="5"/>
        <v>-3.7273550724637676</v>
      </c>
      <c r="U9" s="20">
        <f t="shared" si="6"/>
        <v>-6</v>
      </c>
      <c r="V9" s="15">
        <f t="shared" si="7"/>
        <v>-11.64402173913043</v>
      </c>
      <c r="W9" s="20">
        <f t="shared" si="8"/>
        <v>50</v>
      </c>
      <c r="X9" s="40">
        <f t="shared" si="9"/>
        <v>15.371376811594196</v>
      </c>
    </row>
    <row r="10" spans="1:24" ht="15">
      <c r="A10" s="2">
        <v>5</v>
      </c>
      <c r="B10" s="30" t="s">
        <v>20</v>
      </c>
      <c r="C10" s="7">
        <v>4</v>
      </c>
      <c r="D10" s="8">
        <f t="shared" si="1"/>
        <v>2.083333333333333</v>
      </c>
      <c r="E10" s="2">
        <v>121</v>
      </c>
      <c r="F10" s="8">
        <f t="shared" si="2"/>
        <v>63.020833333333336</v>
      </c>
      <c r="G10" s="2">
        <v>67</v>
      </c>
      <c r="H10" s="9">
        <f t="shared" si="3"/>
        <v>34.89583333333333</v>
      </c>
      <c r="I10" s="36"/>
      <c r="J10" s="7">
        <v>3</v>
      </c>
      <c r="K10" s="8">
        <f>J10/230*100</f>
        <v>1.3043478260869565</v>
      </c>
      <c r="L10" s="2">
        <v>79</v>
      </c>
      <c r="M10" s="8">
        <f>L10/230*100</f>
        <v>34.34782608695652</v>
      </c>
      <c r="N10" s="2">
        <v>148</v>
      </c>
      <c r="O10" s="9">
        <f>N10/230*100</f>
        <v>64.34782608695652</v>
      </c>
      <c r="P10" s="36"/>
      <c r="Q10" s="15" t="e">
        <f>#REF!+#REF!+#REF!+#REF!+#REF!+#REF!</f>
        <v>#REF!</v>
      </c>
      <c r="R10" s="12" t="e">
        <f>#REF!+#REF!+#REF!+#REF!+#REF!+#REF!</f>
        <v>#REF!</v>
      </c>
      <c r="S10" s="20">
        <f t="shared" si="4"/>
        <v>-1</v>
      </c>
      <c r="T10" s="15">
        <f t="shared" si="5"/>
        <v>-0.7789855072463765</v>
      </c>
      <c r="U10" s="20">
        <f t="shared" si="6"/>
        <v>-42</v>
      </c>
      <c r="V10" s="15">
        <f t="shared" si="7"/>
        <v>-28.673007246376812</v>
      </c>
      <c r="W10" s="20">
        <f t="shared" si="8"/>
        <v>81</v>
      </c>
      <c r="X10" s="40">
        <f t="shared" si="9"/>
        <v>29.451992753623188</v>
      </c>
    </row>
    <row r="11" spans="1:24" ht="26.25">
      <c r="A11" s="2">
        <v>6</v>
      </c>
      <c r="B11" s="43" t="s">
        <v>21</v>
      </c>
      <c r="C11" s="7">
        <v>5</v>
      </c>
      <c r="D11" s="8">
        <f t="shared" si="1"/>
        <v>2.604166666666667</v>
      </c>
      <c r="E11" s="2">
        <v>91</v>
      </c>
      <c r="F11" s="8">
        <f t="shared" si="2"/>
        <v>47.39583333333333</v>
      </c>
      <c r="G11" s="2">
        <v>96</v>
      </c>
      <c r="H11" s="9">
        <f t="shared" si="3"/>
        <v>50</v>
      </c>
      <c r="I11" s="36"/>
      <c r="J11" s="7">
        <v>4</v>
      </c>
      <c r="K11" s="8">
        <f>J11/230*100</f>
        <v>1.7391304347826086</v>
      </c>
      <c r="L11" s="2">
        <v>81</v>
      </c>
      <c r="M11" s="8">
        <f>L11/230*100</f>
        <v>35.21739130434783</v>
      </c>
      <c r="N11" s="2">
        <v>145</v>
      </c>
      <c r="O11" s="9">
        <f>N11/230*100</f>
        <v>63.04347826086957</v>
      </c>
      <c r="P11" s="36"/>
      <c r="Q11" s="15" t="e">
        <f>#REF!+#REF!+#REF!+#REF!+#REF!+#REF!</f>
        <v>#REF!</v>
      </c>
      <c r="R11" s="12" t="e">
        <f>#REF!+#REF!+#REF!+#REF!+#REF!+#REF!</f>
        <v>#REF!</v>
      </c>
      <c r="S11" s="20">
        <f t="shared" si="4"/>
        <v>-1</v>
      </c>
      <c r="T11" s="15">
        <f t="shared" si="5"/>
        <v>-0.8650362318840583</v>
      </c>
      <c r="U11" s="20">
        <f t="shared" si="6"/>
        <v>-10</v>
      </c>
      <c r="V11" s="15">
        <f t="shared" si="7"/>
        <v>-12.1784420289855</v>
      </c>
      <c r="W11" s="20">
        <f t="shared" si="8"/>
        <v>49</v>
      </c>
      <c r="X11" s="40">
        <f t="shared" si="9"/>
        <v>13.04347826086957</v>
      </c>
    </row>
    <row r="12" spans="1:24" ht="26.25">
      <c r="A12" s="2">
        <v>7</v>
      </c>
      <c r="B12" s="43" t="s">
        <v>22</v>
      </c>
      <c r="C12" s="7">
        <v>4</v>
      </c>
      <c r="D12" s="8">
        <f t="shared" si="1"/>
        <v>2.083333333333333</v>
      </c>
      <c r="E12" s="2">
        <v>86</v>
      </c>
      <c r="F12" s="8">
        <f t="shared" si="2"/>
        <v>44.79166666666667</v>
      </c>
      <c r="G12" s="2">
        <v>102</v>
      </c>
      <c r="H12" s="9">
        <f t="shared" si="3"/>
        <v>53.125</v>
      </c>
      <c r="I12" s="36"/>
      <c r="J12" s="7">
        <v>2</v>
      </c>
      <c r="K12" s="8">
        <f>J12/199*100</f>
        <v>1.0050251256281406</v>
      </c>
      <c r="L12" s="2">
        <v>52</v>
      </c>
      <c r="M12" s="8">
        <f>L12/199*100</f>
        <v>26.13065326633166</v>
      </c>
      <c r="N12" s="2">
        <v>145</v>
      </c>
      <c r="O12" s="9">
        <f>N12/199*100</f>
        <v>72.8643216080402</v>
      </c>
      <c r="P12" s="36"/>
      <c r="Q12" s="15" t="e">
        <f>#REF!+#REF!+#REF!+#REF!+#REF!+#REF!</f>
        <v>#REF!</v>
      </c>
      <c r="R12" s="12" t="e">
        <f>#REF!+#REF!+#REF!+#REF!+#REF!+#REF!</f>
        <v>#REF!</v>
      </c>
      <c r="S12" s="20">
        <f t="shared" si="4"/>
        <v>-2</v>
      </c>
      <c r="T12" s="15">
        <f t="shared" si="5"/>
        <v>-1.0783082077051924</v>
      </c>
      <c r="U12" s="20">
        <f t="shared" si="6"/>
        <v>-34</v>
      </c>
      <c r="V12" s="15">
        <f t="shared" si="7"/>
        <v>-18.661013400335012</v>
      </c>
      <c r="W12" s="20">
        <f t="shared" si="8"/>
        <v>43</v>
      </c>
      <c r="X12" s="40">
        <f t="shared" si="9"/>
        <v>19.7393216080402</v>
      </c>
    </row>
    <row r="13" spans="1:24" ht="15">
      <c r="A13" s="2">
        <v>8</v>
      </c>
      <c r="B13" s="30" t="s">
        <v>23</v>
      </c>
      <c r="C13" s="7">
        <v>5</v>
      </c>
      <c r="D13" s="8">
        <f t="shared" si="1"/>
        <v>2.604166666666667</v>
      </c>
      <c r="E13" s="2">
        <v>97</v>
      </c>
      <c r="F13" s="8">
        <f t="shared" si="2"/>
        <v>50.520833333333336</v>
      </c>
      <c r="G13" s="2">
        <v>90</v>
      </c>
      <c r="H13" s="9">
        <f t="shared" si="3"/>
        <v>46.875</v>
      </c>
      <c r="I13" s="36"/>
      <c r="J13" s="7">
        <v>8</v>
      </c>
      <c r="K13" s="8">
        <f>J13/230*100</f>
        <v>3.4782608695652173</v>
      </c>
      <c r="L13" s="2">
        <v>78</v>
      </c>
      <c r="M13" s="8">
        <f>L13/230*100</f>
        <v>33.91304347826087</v>
      </c>
      <c r="N13" s="2">
        <v>144</v>
      </c>
      <c r="O13" s="9">
        <f>N13/230*100</f>
        <v>62.60869565217392</v>
      </c>
      <c r="P13" s="36"/>
      <c r="Q13" s="15" t="e">
        <f>#REF!+#REF!+#REF!+#REF!+#REF!+#REF!</f>
        <v>#REF!</v>
      </c>
      <c r="R13" s="12" t="e">
        <f>#REF!+#REF!+#REF!+#REF!+#REF!+#REF!</f>
        <v>#REF!</v>
      </c>
      <c r="S13" s="20">
        <f t="shared" si="4"/>
        <v>3</v>
      </c>
      <c r="T13" s="15">
        <f t="shared" si="5"/>
        <v>0.8740942028985503</v>
      </c>
      <c r="U13" s="20">
        <f t="shared" si="6"/>
        <v>-19</v>
      </c>
      <c r="V13" s="15">
        <f t="shared" si="7"/>
        <v>-16.60778985507247</v>
      </c>
      <c r="W13" s="20">
        <f t="shared" si="8"/>
        <v>54</v>
      </c>
      <c r="X13" s="40">
        <f t="shared" si="9"/>
        <v>15.733695652173921</v>
      </c>
    </row>
    <row r="14" spans="1:24" ht="15">
      <c r="A14" s="2">
        <v>9</v>
      </c>
      <c r="B14" s="30" t="s">
        <v>4</v>
      </c>
      <c r="C14" s="7">
        <v>3</v>
      </c>
      <c r="D14" s="8">
        <f t="shared" si="1"/>
        <v>1.5625</v>
      </c>
      <c r="E14" s="2">
        <v>101</v>
      </c>
      <c r="F14" s="8">
        <f t="shared" si="2"/>
        <v>52.604166666666664</v>
      </c>
      <c r="G14" s="2">
        <v>88</v>
      </c>
      <c r="H14" s="9">
        <f t="shared" si="3"/>
        <v>45.83333333333333</v>
      </c>
      <c r="I14" s="36"/>
      <c r="J14" s="7">
        <v>2</v>
      </c>
      <c r="K14" s="8">
        <f>J14/230*100</f>
        <v>0.8695652173913043</v>
      </c>
      <c r="L14" s="2">
        <v>74</v>
      </c>
      <c r="M14" s="8">
        <f>L14/230*100</f>
        <v>32.17391304347826</v>
      </c>
      <c r="N14" s="2">
        <v>154</v>
      </c>
      <c r="O14" s="9">
        <f>N14/230*100</f>
        <v>66.95652173913044</v>
      </c>
      <c r="P14" s="36"/>
      <c r="Q14" s="15" t="e">
        <f>#REF!+#REF!+#REF!+#REF!+#REF!+#REF!</f>
        <v>#REF!</v>
      </c>
      <c r="R14" s="12" t="e">
        <f>#REF!+#REF!+#REF!+#REF!+#REF!+#REF!</f>
        <v>#REF!</v>
      </c>
      <c r="S14" s="20">
        <f t="shared" si="4"/>
        <v>-1</v>
      </c>
      <c r="T14" s="15">
        <f t="shared" si="5"/>
        <v>-0.6929347826086957</v>
      </c>
      <c r="U14" s="20">
        <f t="shared" si="6"/>
        <v>-27</v>
      </c>
      <c r="V14" s="15">
        <f t="shared" si="7"/>
        <v>-20.430253623188406</v>
      </c>
      <c r="W14" s="20">
        <f t="shared" si="8"/>
        <v>66</v>
      </c>
      <c r="X14" s="40">
        <f t="shared" si="9"/>
        <v>21.12318840579711</v>
      </c>
    </row>
    <row r="15" spans="1:24" ht="26.25">
      <c r="A15" s="2">
        <v>10</v>
      </c>
      <c r="B15" s="43" t="s">
        <v>24</v>
      </c>
      <c r="C15" s="7">
        <v>4</v>
      </c>
      <c r="D15" s="8">
        <f t="shared" si="1"/>
        <v>2.083333333333333</v>
      </c>
      <c r="E15" s="2">
        <v>90</v>
      </c>
      <c r="F15" s="8">
        <f t="shared" si="2"/>
        <v>46.875</v>
      </c>
      <c r="G15" s="2">
        <v>98</v>
      </c>
      <c r="H15" s="9">
        <f t="shared" si="3"/>
        <v>51.041666666666664</v>
      </c>
      <c r="I15" s="36"/>
      <c r="J15" s="7">
        <v>2</v>
      </c>
      <c r="K15" s="8">
        <f>J15/230*100</f>
        <v>0.8695652173913043</v>
      </c>
      <c r="L15" s="2">
        <v>51</v>
      </c>
      <c r="M15" s="8">
        <f>L15/230*100</f>
        <v>22.17391304347826</v>
      </c>
      <c r="N15" s="2">
        <v>177</v>
      </c>
      <c r="O15" s="9">
        <f>N15/230*100</f>
        <v>76.95652173913044</v>
      </c>
      <c r="P15" s="36"/>
      <c r="Q15" s="15" t="e">
        <f>#REF!+#REF!+#REF!+#REF!+#REF!+#REF!</f>
        <v>#REF!</v>
      </c>
      <c r="R15" s="12" t="e">
        <f>#REF!+#REF!+#REF!+#REF!+#REF!+#REF!</f>
        <v>#REF!</v>
      </c>
      <c r="S15" s="20">
        <f t="shared" si="4"/>
        <v>-2</v>
      </c>
      <c r="T15" s="15">
        <f t="shared" si="5"/>
        <v>-1.2137681159420288</v>
      </c>
      <c r="U15" s="20">
        <f t="shared" si="6"/>
        <v>-39</v>
      </c>
      <c r="V15" s="15">
        <f t="shared" si="7"/>
        <v>-24.70108695652174</v>
      </c>
      <c r="W15" s="20">
        <f t="shared" si="8"/>
        <v>79</v>
      </c>
      <c r="X15" s="40">
        <f t="shared" si="9"/>
        <v>25.914855072463773</v>
      </c>
    </row>
    <row r="16" spans="1:24" ht="15.75" thickBot="1">
      <c r="A16" s="1"/>
      <c r="B16" s="31" t="s">
        <v>6</v>
      </c>
      <c r="C16" s="18">
        <f>AVERAGE(C6:C15)</f>
        <v>8.1</v>
      </c>
      <c r="D16" s="10">
        <f aca="true" t="shared" si="10" ref="C16:H16">AVERAGE(D6:D15)</f>
        <v>4.21875</v>
      </c>
      <c r="E16" s="19">
        <f>AVERAGE(E6:E15)</f>
        <v>98.7</v>
      </c>
      <c r="F16" s="10">
        <f t="shared" si="10"/>
        <v>51.40625</v>
      </c>
      <c r="G16" s="19">
        <f>AVERAGE(G6:G15)</f>
        <v>85.2</v>
      </c>
      <c r="H16" s="11">
        <f t="shared" si="10"/>
        <v>44.375</v>
      </c>
      <c r="I16" s="37"/>
      <c r="J16" s="18">
        <f>AVERAGE(J6:J15)</f>
        <v>3.6</v>
      </c>
      <c r="K16" s="10">
        <f aca="true" t="shared" si="11" ref="J16:O16">AVERAGE(K6:K15)</f>
        <v>1.5855363775398734</v>
      </c>
      <c r="L16" s="19">
        <f>AVERAGE(L6:L15)</f>
        <v>74.7</v>
      </c>
      <c r="M16" s="10">
        <f t="shared" si="11"/>
        <v>33.25038234651518</v>
      </c>
      <c r="N16" s="19">
        <f>AVERAGE(N6:N15)</f>
        <v>145.5</v>
      </c>
      <c r="O16" s="11">
        <f t="shared" si="11"/>
        <v>65.16408127594495</v>
      </c>
      <c r="P16" s="37"/>
      <c r="Q16" s="16"/>
      <c r="R16" s="32"/>
      <c r="S16" s="21">
        <f aca="true" t="shared" si="12" ref="S16:X16">AVERAGE(S6:S15)</f>
        <v>-4.5</v>
      </c>
      <c r="T16" s="22">
        <f t="shared" si="12"/>
        <v>-2.633213622460126</v>
      </c>
      <c r="U16" s="23">
        <f t="shared" si="12"/>
        <v>-24</v>
      </c>
      <c r="V16" s="22">
        <f t="shared" si="12"/>
        <v>-18.155867653484815</v>
      </c>
      <c r="W16" s="23">
        <f t="shared" si="12"/>
        <v>60.3</v>
      </c>
      <c r="X16" s="24">
        <f t="shared" si="12"/>
        <v>20.78908127594494</v>
      </c>
    </row>
    <row r="18" ht="15.75" thickBot="1"/>
    <row r="19" spans="1:24" ht="15.75" thickBot="1">
      <c r="A19" s="62"/>
      <c r="B19" s="54" t="s">
        <v>7</v>
      </c>
      <c r="C19" s="58" t="s">
        <v>13</v>
      </c>
      <c r="D19" s="59"/>
      <c r="E19" s="59"/>
      <c r="F19" s="59"/>
      <c r="G19" s="59"/>
      <c r="H19" s="60"/>
      <c r="I19" s="33"/>
      <c r="J19" s="58" t="s">
        <v>15</v>
      </c>
      <c r="K19" s="59"/>
      <c r="L19" s="59"/>
      <c r="M19" s="59"/>
      <c r="N19" s="59"/>
      <c r="O19" s="60"/>
      <c r="P19" s="33"/>
      <c r="S19" s="51" t="s">
        <v>0</v>
      </c>
      <c r="T19" s="52"/>
      <c r="U19" s="52"/>
      <c r="V19" s="52"/>
      <c r="W19" s="52"/>
      <c r="X19" s="53"/>
    </row>
    <row r="20" spans="1:24" ht="15.75" thickBot="1">
      <c r="A20" s="62"/>
      <c r="B20" s="54"/>
      <c r="C20" s="55" t="s">
        <v>10</v>
      </c>
      <c r="D20" s="56"/>
      <c r="E20" s="61" t="s">
        <v>14</v>
      </c>
      <c r="F20" s="61"/>
      <c r="G20" s="80" t="s">
        <v>12</v>
      </c>
      <c r="H20" s="81"/>
      <c r="I20" s="38"/>
      <c r="J20" s="55" t="s">
        <v>10</v>
      </c>
      <c r="K20" s="56"/>
      <c r="L20" s="68" t="s">
        <v>14</v>
      </c>
      <c r="M20" s="69"/>
      <c r="N20" s="78" t="s">
        <v>12</v>
      </c>
      <c r="O20" s="79"/>
      <c r="P20" s="46"/>
      <c r="S20" s="55" t="s">
        <v>10</v>
      </c>
      <c r="T20" s="56"/>
      <c r="U20" s="55" t="s">
        <v>11</v>
      </c>
      <c r="V20" s="56"/>
      <c r="W20" s="55" t="s">
        <v>12</v>
      </c>
      <c r="X20" s="56"/>
    </row>
    <row r="21" spans="1:24" ht="15">
      <c r="A21" s="62"/>
      <c r="B21" s="54"/>
      <c r="C21" s="4" t="s">
        <v>1</v>
      </c>
      <c r="D21" s="6" t="s">
        <v>2</v>
      </c>
      <c r="E21" s="44" t="s">
        <v>1</v>
      </c>
      <c r="F21" s="45" t="s">
        <v>2</v>
      </c>
      <c r="G21" s="4" t="s">
        <v>1</v>
      </c>
      <c r="H21" s="6" t="s">
        <v>2</v>
      </c>
      <c r="I21" s="35"/>
      <c r="J21" s="4" t="s">
        <v>1</v>
      </c>
      <c r="K21" s="6" t="s">
        <v>2</v>
      </c>
      <c r="L21" s="4" t="s">
        <v>1</v>
      </c>
      <c r="M21" s="6" t="s">
        <v>2</v>
      </c>
      <c r="N21" s="4" t="s">
        <v>1</v>
      </c>
      <c r="O21" s="6" t="s">
        <v>2</v>
      </c>
      <c r="P21" s="35"/>
      <c r="S21" s="4" t="s">
        <v>1</v>
      </c>
      <c r="T21" s="6" t="s">
        <v>2</v>
      </c>
      <c r="U21" s="4" t="s">
        <v>1</v>
      </c>
      <c r="V21" s="6" t="s">
        <v>2</v>
      </c>
      <c r="W21" s="4" t="s">
        <v>1</v>
      </c>
      <c r="X21" s="6" t="s">
        <v>2</v>
      </c>
    </row>
    <row r="22" spans="1:24" ht="15">
      <c r="A22" s="28">
        <v>1</v>
      </c>
      <c r="B22" s="29" t="s">
        <v>25</v>
      </c>
      <c r="C22" s="20">
        <f aca="true" t="shared" si="13" ref="C22:H23">C14</f>
        <v>3</v>
      </c>
      <c r="D22" s="9">
        <f t="shared" si="13"/>
        <v>1.5625</v>
      </c>
      <c r="E22" s="20">
        <f t="shared" si="13"/>
        <v>101</v>
      </c>
      <c r="F22" s="12">
        <f t="shared" si="13"/>
        <v>52.604166666666664</v>
      </c>
      <c r="G22" s="20">
        <f t="shared" si="13"/>
        <v>88</v>
      </c>
      <c r="H22" s="9">
        <f t="shared" si="13"/>
        <v>45.83333333333333</v>
      </c>
      <c r="I22" s="36"/>
      <c r="J22" s="20">
        <f aca="true" t="shared" si="14" ref="J22:O23">J14</f>
        <v>2</v>
      </c>
      <c r="K22" s="9">
        <f t="shared" si="14"/>
        <v>0.8695652173913043</v>
      </c>
      <c r="L22" s="20">
        <f t="shared" si="14"/>
        <v>74</v>
      </c>
      <c r="M22" s="9">
        <f t="shared" si="14"/>
        <v>32.17391304347826</v>
      </c>
      <c r="N22" s="20">
        <f t="shared" si="14"/>
        <v>154</v>
      </c>
      <c r="O22" s="9">
        <f t="shared" si="14"/>
        <v>66.95652173913044</v>
      </c>
      <c r="P22" s="36"/>
      <c r="S22" s="20">
        <f>J22-C22</f>
        <v>-1</v>
      </c>
      <c r="T22" s="9">
        <f aca="true" t="shared" si="15" ref="T22:X26">K22-D22</f>
        <v>-0.6929347826086957</v>
      </c>
      <c r="U22" s="20">
        <f t="shared" si="15"/>
        <v>-27</v>
      </c>
      <c r="V22" s="9">
        <f t="shared" si="15"/>
        <v>-20.430253623188406</v>
      </c>
      <c r="W22" s="20">
        <f t="shared" si="15"/>
        <v>66</v>
      </c>
      <c r="X22" s="9">
        <f t="shared" si="15"/>
        <v>21.12318840579711</v>
      </c>
    </row>
    <row r="23" spans="1:24" ht="45">
      <c r="A23" s="28">
        <v>2</v>
      </c>
      <c r="B23" s="30" t="s">
        <v>26</v>
      </c>
      <c r="C23" s="20">
        <f t="shared" si="13"/>
        <v>4</v>
      </c>
      <c r="D23" s="9">
        <f t="shared" si="13"/>
        <v>2.083333333333333</v>
      </c>
      <c r="E23" s="20">
        <f t="shared" si="13"/>
        <v>90</v>
      </c>
      <c r="F23" s="12">
        <f t="shared" si="13"/>
        <v>46.875</v>
      </c>
      <c r="G23" s="20">
        <f t="shared" si="13"/>
        <v>98</v>
      </c>
      <c r="H23" s="9">
        <f t="shared" si="13"/>
        <v>51.041666666666664</v>
      </c>
      <c r="I23" s="36"/>
      <c r="J23" s="20">
        <f t="shared" si="14"/>
        <v>2</v>
      </c>
      <c r="K23" s="9">
        <f t="shared" si="14"/>
        <v>0.8695652173913043</v>
      </c>
      <c r="L23" s="20">
        <f t="shared" si="14"/>
        <v>51</v>
      </c>
      <c r="M23" s="9">
        <f t="shared" si="14"/>
        <v>22.17391304347826</v>
      </c>
      <c r="N23" s="20">
        <f t="shared" si="14"/>
        <v>177</v>
      </c>
      <c r="O23" s="9">
        <f t="shared" si="14"/>
        <v>76.95652173913044</v>
      </c>
      <c r="P23" s="36"/>
      <c r="S23" s="20">
        <f>J23-C23</f>
        <v>-2</v>
      </c>
      <c r="T23" s="9">
        <f t="shared" si="15"/>
        <v>-1.2137681159420288</v>
      </c>
      <c r="U23" s="20">
        <f t="shared" si="15"/>
        <v>-39</v>
      </c>
      <c r="V23" s="9">
        <f t="shared" si="15"/>
        <v>-24.70108695652174</v>
      </c>
      <c r="W23" s="20">
        <f t="shared" si="15"/>
        <v>79</v>
      </c>
      <c r="X23" s="9">
        <f t="shared" si="15"/>
        <v>25.914855072463773</v>
      </c>
    </row>
    <row r="24" spans="1:24" ht="30">
      <c r="A24" s="28">
        <v>3</v>
      </c>
      <c r="B24" s="30" t="s">
        <v>27</v>
      </c>
      <c r="C24" s="20">
        <f aca="true" t="shared" si="16" ref="C24:H24">(C9+C10+C11+C12)/4</f>
        <v>6.5</v>
      </c>
      <c r="D24" s="9">
        <f t="shared" si="16"/>
        <v>3.385416666666666</v>
      </c>
      <c r="E24" s="20">
        <f t="shared" si="16"/>
        <v>100.75</v>
      </c>
      <c r="F24" s="12">
        <f t="shared" si="16"/>
        <v>52.47395833333334</v>
      </c>
      <c r="G24" s="20">
        <f t="shared" si="16"/>
        <v>84.75</v>
      </c>
      <c r="H24" s="9">
        <f t="shared" si="16"/>
        <v>44.140625</v>
      </c>
      <c r="I24" s="36"/>
      <c r="J24" s="20">
        <f aca="true" t="shared" si="17" ref="J24:O24">(J9+J10+J11+J12)/4</f>
        <v>4</v>
      </c>
      <c r="K24" s="9">
        <f t="shared" si="17"/>
        <v>1.7729954118418176</v>
      </c>
      <c r="L24" s="20">
        <f t="shared" si="17"/>
        <v>77.75</v>
      </c>
      <c r="M24" s="9">
        <f t="shared" si="17"/>
        <v>34.684837229626396</v>
      </c>
      <c r="N24" s="20">
        <f t="shared" si="17"/>
        <v>140.5</v>
      </c>
      <c r="O24" s="9">
        <f t="shared" si="17"/>
        <v>63.542167358531785</v>
      </c>
      <c r="P24" s="36"/>
      <c r="S24" s="20">
        <f>J24-C24</f>
        <v>-2.5</v>
      </c>
      <c r="T24" s="9">
        <f t="shared" si="15"/>
        <v>-1.6124212548248484</v>
      </c>
      <c r="U24" s="20">
        <f t="shared" si="15"/>
        <v>-23</v>
      </c>
      <c r="V24" s="9">
        <f t="shared" si="15"/>
        <v>-17.789121103706947</v>
      </c>
      <c r="W24" s="20">
        <f t="shared" si="15"/>
        <v>55.75</v>
      </c>
      <c r="X24" s="9">
        <f t="shared" si="15"/>
        <v>19.401542358531785</v>
      </c>
    </row>
    <row r="25" spans="1:24" ht="15">
      <c r="A25" s="28">
        <v>4</v>
      </c>
      <c r="B25" s="30" t="s">
        <v>28</v>
      </c>
      <c r="C25" s="20">
        <f aca="true" t="shared" si="18" ref="C25:H25">C13</f>
        <v>5</v>
      </c>
      <c r="D25" s="9">
        <f t="shared" si="18"/>
        <v>2.604166666666667</v>
      </c>
      <c r="E25" s="20">
        <f t="shared" si="18"/>
        <v>97</v>
      </c>
      <c r="F25" s="12">
        <f t="shared" si="18"/>
        <v>50.520833333333336</v>
      </c>
      <c r="G25" s="20">
        <f t="shared" si="18"/>
        <v>90</v>
      </c>
      <c r="H25" s="9">
        <f t="shared" si="18"/>
        <v>46.875</v>
      </c>
      <c r="I25" s="36"/>
      <c r="J25" s="20">
        <f aca="true" t="shared" si="19" ref="J25:O25">J13</f>
        <v>8</v>
      </c>
      <c r="K25" s="9">
        <f t="shared" si="19"/>
        <v>3.4782608695652173</v>
      </c>
      <c r="L25" s="20">
        <f t="shared" si="19"/>
        <v>78</v>
      </c>
      <c r="M25" s="9">
        <f t="shared" si="19"/>
        <v>33.91304347826087</v>
      </c>
      <c r="N25" s="20">
        <f t="shared" si="19"/>
        <v>144</v>
      </c>
      <c r="O25" s="9">
        <f t="shared" si="19"/>
        <v>62.60869565217392</v>
      </c>
      <c r="P25" s="36"/>
      <c r="S25" s="20">
        <f>J25-C25</f>
        <v>3</v>
      </c>
      <c r="T25" s="9">
        <f t="shared" si="15"/>
        <v>0.8740942028985503</v>
      </c>
      <c r="U25" s="20">
        <f t="shared" si="15"/>
        <v>-19</v>
      </c>
      <c r="V25" s="9">
        <f t="shared" si="15"/>
        <v>-16.60778985507247</v>
      </c>
      <c r="W25" s="20">
        <f t="shared" si="15"/>
        <v>54</v>
      </c>
      <c r="X25" s="9">
        <f t="shared" si="15"/>
        <v>15.733695652173921</v>
      </c>
    </row>
    <row r="26" spans="1:24" ht="31.5" customHeight="1">
      <c r="A26" s="28">
        <v>5</v>
      </c>
      <c r="B26" s="30" t="s">
        <v>29</v>
      </c>
      <c r="C26" s="20">
        <f aca="true" t="shared" si="20" ref="C26:H26">(C6+C7+C8)/3</f>
        <v>14.333333333333334</v>
      </c>
      <c r="D26" s="9">
        <f t="shared" si="20"/>
        <v>7.465277777777779</v>
      </c>
      <c r="E26" s="20">
        <f t="shared" si="20"/>
        <v>98.66666666666667</v>
      </c>
      <c r="F26" s="12">
        <f t="shared" si="20"/>
        <v>51.38888888888889</v>
      </c>
      <c r="G26" s="20">
        <f t="shared" si="20"/>
        <v>79</v>
      </c>
      <c r="H26" s="9">
        <f t="shared" si="20"/>
        <v>41.145833333333336</v>
      </c>
      <c r="I26" s="36"/>
      <c r="J26" s="20">
        <f aca="true" t="shared" si="21" ref="J26:O26">(J6+J7+J8)/3</f>
        <v>2.6666666666666665</v>
      </c>
      <c r="K26" s="9">
        <f t="shared" si="21"/>
        <v>1.1819969412278784</v>
      </c>
      <c r="L26" s="20">
        <f t="shared" si="21"/>
        <v>77.66666666666667</v>
      </c>
      <c r="M26" s="9">
        <f t="shared" si="21"/>
        <v>35.16786832714296</v>
      </c>
      <c r="N26" s="20">
        <f t="shared" si="21"/>
        <v>139.33333333333334</v>
      </c>
      <c r="O26" s="9">
        <f t="shared" si="21"/>
        <v>63.65013473162916</v>
      </c>
      <c r="P26" s="36"/>
      <c r="S26" s="20">
        <f>J26-C26</f>
        <v>-11.666666666666668</v>
      </c>
      <c r="T26" s="9">
        <f t="shared" si="15"/>
        <v>-6.2832808365499</v>
      </c>
      <c r="U26" s="20">
        <f t="shared" si="15"/>
        <v>-21</v>
      </c>
      <c r="V26" s="9">
        <f t="shared" si="15"/>
        <v>-16.22102056174593</v>
      </c>
      <c r="W26" s="20">
        <f t="shared" si="15"/>
        <v>60.33333333333334</v>
      </c>
      <c r="X26" s="9">
        <f t="shared" si="15"/>
        <v>22.504301398295823</v>
      </c>
    </row>
    <row r="27" spans="1:24" ht="15.75" thickBot="1">
      <c r="A27" s="27"/>
      <c r="B27" s="31" t="s">
        <v>6</v>
      </c>
      <c r="C27" s="18">
        <f aca="true" t="shared" si="22" ref="C27:H27">AVERAGE(C22:C26)</f>
        <v>6.566666666666667</v>
      </c>
      <c r="D27" s="11">
        <f t="shared" si="22"/>
        <v>3.4201388888888884</v>
      </c>
      <c r="E27" s="18">
        <f t="shared" si="22"/>
        <v>97.48333333333333</v>
      </c>
      <c r="F27" s="47">
        <f t="shared" si="22"/>
        <v>50.77256944444444</v>
      </c>
      <c r="G27" s="18">
        <f t="shared" si="22"/>
        <v>87.95</v>
      </c>
      <c r="H27" s="11">
        <f t="shared" si="22"/>
        <v>45.80729166666667</v>
      </c>
      <c r="I27" s="36"/>
      <c r="J27" s="18">
        <f>AVERAGE(J22:J26)-1</f>
        <v>2.7333333333333334</v>
      </c>
      <c r="K27" s="11">
        <f aca="true" t="shared" si="23" ref="J27:O27">AVERAGE(K22:K26)</f>
        <v>1.6344767314835043</v>
      </c>
      <c r="L27" s="18">
        <f>AVERAGE(L22:L26)-1</f>
        <v>70.68333333333334</v>
      </c>
      <c r="M27" s="11">
        <f t="shared" si="23"/>
        <v>31.622715024397348</v>
      </c>
      <c r="N27" s="18">
        <f t="shared" si="23"/>
        <v>150.96666666666667</v>
      </c>
      <c r="O27" s="11">
        <f t="shared" si="23"/>
        <v>66.74280824411916</v>
      </c>
      <c r="P27" s="36"/>
      <c r="S27" s="21">
        <f aca="true" t="shared" si="24" ref="S27:X27">AVERAGE(S22:S26)</f>
        <v>-2.8333333333333335</v>
      </c>
      <c r="T27" s="24">
        <f t="shared" si="24"/>
        <v>-1.7856621574053846</v>
      </c>
      <c r="U27" s="21">
        <f t="shared" si="24"/>
        <v>-25.8</v>
      </c>
      <c r="V27" s="24">
        <f t="shared" si="24"/>
        <v>-19.1498544200471</v>
      </c>
      <c r="W27" s="21">
        <f t="shared" si="24"/>
        <v>63.01666666666667</v>
      </c>
      <c r="X27" s="24">
        <f t="shared" si="24"/>
        <v>20.935516577452482</v>
      </c>
    </row>
    <row r="28" spans="1:2" ht="15">
      <c r="A28" s="25"/>
      <c r="B28" s="25"/>
    </row>
    <row r="29" spans="1:16" ht="15">
      <c r="A29" s="26"/>
      <c r="B29" s="57" t="s">
        <v>8</v>
      </c>
      <c r="C29" s="57"/>
      <c r="D29" s="57"/>
      <c r="M29" s="57" t="s">
        <v>30</v>
      </c>
      <c r="N29" s="57"/>
      <c r="O29" s="57"/>
      <c r="P29" s="48"/>
    </row>
    <row r="30" spans="1:2" ht="15">
      <c r="A30" s="26"/>
      <c r="B30" s="26"/>
    </row>
    <row r="31" spans="1:2" ht="15">
      <c r="A31" s="26"/>
      <c r="B31" s="26"/>
    </row>
    <row r="32" spans="1:2" ht="15">
      <c r="A32" s="26"/>
      <c r="B32" s="26"/>
    </row>
    <row r="33" spans="1:2" ht="15">
      <c r="A33" s="26"/>
      <c r="B33" s="26"/>
    </row>
  </sheetData>
  <sheetProtection/>
  <mergeCells count="34">
    <mergeCell ref="M29:O29"/>
    <mergeCell ref="N20:O20"/>
    <mergeCell ref="J19:O19"/>
    <mergeCell ref="G20:H20"/>
    <mergeCell ref="S4:T4"/>
    <mergeCell ref="C2:H2"/>
    <mergeCell ref="B3:B5"/>
    <mergeCell ref="J2:O2"/>
    <mergeCell ref="J4:K4"/>
    <mergeCell ref="L4:M4"/>
    <mergeCell ref="C3:H3"/>
    <mergeCell ref="J3:O3"/>
    <mergeCell ref="C4:D4"/>
    <mergeCell ref="E4:F4"/>
    <mergeCell ref="A3:A5"/>
    <mergeCell ref="A19:A21"/>
    <mergeCell ref="W4:X4"/>
    <mergeCell ref="U4:V4"/>
    <mergeCell ref="Q4:R4"/>
    <mergeCell ref="S20:T20"/>
    <mergeCell ref="U20:V20"/>
    <mergeCell ref="G4:H4"/>
    <mergeCell ref="L20:M20"/>
    <mergeCell ref="S3:X3"/>
    <mergeCell ref="C1:X1"/>
    <mergeCell ref="S19:X19"/>
    <mergeCell ref="B19:B21"/>
    <mergeCell ref="J20:K20"/>
    <mergeCell ref="B29:D29"/>
    <mergeCell ref="W20:X20"/>
    <mergeCell ref="C19:H19"/>
    <mergeCell ref="C20:D20"/>
    <mergeCell ref="E20:F20"/>
    <mergeCell ref="N4:O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Torrents.by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</dc:creator>
  <cp:keywords/>
  <dc:description/>
  <cp:lastModifiedBy>ор</cp:lastModifiedBy>
  <cp:lastPrinted>2015-09-03T08:15:30Z</cp:lastPrinted>
  <dcterms:created xsi:type="dcterms:W3CDTF">2014-06-29T07:34:50Z</dcterms:created>
  <dcterms:modified xsi:type="dcterms:W3CDTF">2016-08-20T18:12:15Z</dcterms:modified>
  <cp:category/>
  <cp:version/>
  <cp:contentType/>
  <cp:contentStatus/>
</cp:coreProperties>
</file>